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5480" windowHeight="11640" firstSheet="2" activeTab="5"/>
  </bookViews>
  <sheets>
    <sheet name="Schema Generale" sheetId="1" r:id="rId1"/>
    <sheet name="Organizzazione" sheetId="2" r:id="rId2"/>
    <sheet name="Caratteristiche" sheetId="3" r:id="rId3"/>
    <sheet name="Economico Patrimoniale" sheetId="4" r:id="rId4"/>
    <sheet name="Missione programma processo" sheetId="45" r:id="rId5"/>
    <sheet name="OBIETTIVI" sheetId="47" r:id="rId6"/>
  </sheets>
  <externalReferences>
    <externalReference r:id="rId7"/>
  </externalReferences>
  <definedNames>
    <definedName name="_xlnm._FilterDatabase" localSheetId="5" hidden="1">OBIETTIVI!$A$9:$AF$24</definedName>
    <definedName name="_xlnm._FilterDatabase" localSheetId="0" hidden="1">'Schema Generale'!#REF!</definedName>
    <definedName name="area">[1]db1!$B$2:$B$20</definedName>
    <definedName name="_xlnm.Print_Area" localSheetId="2">Caratteristiche!$A$2:$H$44</definedName>
    <definedName name="_xlnm.Print_Area" localSheetId="3">'Economico Patrimoniale'!$A$1:$F$105</definedName>
    <definedName name="_xlnm.Print_Area" localSheetId="5">OBIETTIVI!$A$1:$W$23</definedName>
    <definedName name="_xlnm.Print_Area" localSheetId="1">Organizzazione!$A$1:$F$45</definedName>
    <definedName name="_xlnm.Print_Area" localSheetId="0">'Schema Generale'!$A$1:$G$55</definedName>
    <definedName name="cronoprogramma">[1]db1!$K$1</definedName>
    <definedName name="nome">[1]db1!$C$2:$C$20</definedName>
    <definedName name="Payment_Needed">"Pagamento richiesto"</definedName>
    <definedName name="Reimbursement">"Rimborso"</definedName>
    <definedName name="tipo">[1]db1!$E$2:$E$4</definedName>
    <definedName name="_xlnm.Print_Titles" localSheetId="5">OBIETTIVI!$1:$9</definedName>
    <definedName name="Z_0CDFE071_D2BF_4AC9_96FE_3C7CC2EB89D1_.wvu.Cols" localSheetId="0" hidden="1">'Schema Generale'!$F:$G</definedName>
    <definedName name="Z_0CDFE071_D2BF_4AC9_96FE_3C7CC2EB89D1_.wvu.PrintArea" localSheetId="2" hidden="1">Caratteristiche!$A$2:$H$44</definedName>
    <definedName name="Z_0CDFE071_D2BF_4AC9_96FE_3C7CC2EB89D1_.wvu.PrintArea" localSheetId="3" hidden="1">'Economico Patrimoniale'!$A$1:$F$105</definedName>
    <definedName name="Z_0CDFE071_D2BF_4AC9_96FE_3C7CC2EB89D1_.wvu.PrintArea" localSheetId="1" hidden="1">Organizzazione!$A$1:$F$45</definedName>
    <definedName name="Z_0CDFE071_D2BF_4AC9_96FE_3C7CC2EB89D1_.wvu.PrintArea" localSheetId="0" hidden="1">'Schema Generale'!$A$1:$G$55</definedName>
    <definedName name="Z_0CDFE071_D2BF_4AC9_96FE_3C7CC2EB89D1_.wvu.Rows" localSheetId="2" hidden="1">Caratteristiche!$7:$7</definedName>
    <definedName name="Z_16B7DE21_A045_4CA8_8E8A_B264E96AA2CC_.wvu.Cols" localSheetId="0" hidden="1">'Schema Generale'!$F:$G</definedName>
    <definedName name="Z_16B7DE21_A045_4CA8_8E8A_B264E96AA2CC_.wvu.PrintArea" localSheetId="2" hidden="1">Caratteristiche!$A$2:$H$44</definedName>
    <definedName name="Z_16B7DE21_A045_4CA8_8E8A_B264E96AA2CC_.wvu.PrintArea" localSheetId="3" hidden="1">'Economico Patrimoniale'!$A$1:$F$105</definedName>
    <definedName name="Z_16B7DE21_A045_4CA8_8E8A_B264E96AA2CC_.wvu.PrintArea" localSheetId="1" hidden="1">Organizzazione!$A$1:$F$45</definedName>
    <definedName name="Z_16B7DE21_A045_4CA8_8E8A_B264E96AA2CC_.wvu.PrintArea" localSheetId="0" hidden="1">'Schema Generale'!$A$1:$G$55</definedName>
    <definedName name="Z_16B7DE21_A045_4CA8_8E8A_B264E96AA2CC_.wvu.Rows" localSheetId="2" hidden="1">Caratteristiche!$7:$7</definedName>
    <definedName name="Z_FD66CCA4_E734_40F6_A42D_704ADC03C8FF_.wvu.Cols" localSheetId="0" hidden="1">'Schema Generale'!$F:$G</definedName>
    <definedName name="Z_FD66CCA4_E734_40F6_A42D_704ADC03C8FF_.wvu.PrintArea" localSheetId="2" hidden="1">Caratteristiche!$A$2:$H$44</definedName>
    <definedName name="Z_FD66CCA4_E734_40F6_A42D_704ADC03C8FF_.wvu.PrintArea" localSheetId="3" hidden="1">'Economico Patrimoniale'!$A$1:$F$105</definedName>
    <definedName name="Z_FD66CCA4_E734_40F6_A42D_704ADC03C8FF_.wvu.PrintArea" localSheetId="1" hidden="1">Organizzazione!$A$1:$F$45</definedName>
    <definedName name="Z_FD66CCA4_E734_40F6_A42D_704ADC03C8FF_.wvu.PrintArea" localSheetId="0" hidden="1">'Schema Generale'!$A$1:$G$55</definedName>
    <definedName name="Z_FD66CCA4_E734_40F6_A42D_704ADC03C8FF_.wvu.Rows" localSheetId="2" hidden="1">Caratteristiche!$7:$7</definedName>
  </definedNames>
  <calcPr calcId="152511"/>
  <customWorkbookViews>
    <customWorkbookView name="Gabriella - Visualizzazione personale" guid="{5274FD7E-76C2-47C3-8C9C-C2C181076605}" mergeInterval="0" personalView="1" maximized="1" windowWidth="1436" windowHeight="720" activeSheetId="6"/>
    <customWorkbookView name="TRAPANESE - Visualizzazione personale" guid="{0CDFE071-D2BF-4AC9-96FE-3C7CC2EB89D1}" mergeInterval="0" personalView="1" maximized="1" xWindow="1" yWindow="1" windowWidth="1436" windowHeight="670" activeSheetId="5"/>
    <customWorkbookView name="CAPPA - Visualizzazione personale" guid="{16B7DE21-A045-4CA8-8E8A-B264E96AA2CC}" mergeInterval="0" personalView="1" maximized="1" xWindow="1" yWindow="1" windowWidth="1436" windowHeight="670" activeSheetId="5"/>
    <customWorkbookView name="QUIRICO - Visualizzazione personale" guid="{FD66CCA4-E734-40F6-A42D-704ADC03C8FF}" mergeInterval="0" personalView="1" maximized="1" windowWidth="1436" windowHeight="746" activeSheetId="5"/>
  </customWorkbookViews>
</workbook>
</file>

<file path=xl/calcChain.xml><?xml version="1.0" encoding="utf-8"?>
<calcChain xmlns="http://schemas.openxmlformats.org/spreadsheetml/2006/main">
  <c r="AC24" i="47" l="1"/>
  <c r="AB24" i="47"/>
  <c r="AA24" i="47"/>
  <c r="Z24" i="47"/>
  <c r="Y24" i="47"/>
  <c r="AC23" i="47"/>
  <c r="AB23" i="47"/>
  <c r="AA23" i="47"/>
  <c r="Z23" i="47"/>
  <c r="Y23" i="47"/>
  <c r="AC22" i="47"/>
  <c r="AB22" i="47"/>
  <c r="AA22" i="47"/>
  <c r="Z22" i="47"/>
  <c r="Y22" i="47"/>
  <c r="AC21" i="47"/>
  <c r="AB21" i="47"/>
  <c r="AA21" i="47"/>
  <c r="Z21" i="47"/>
  <c r="Y21" i="47"/>
  <c r="AC20" i="47"/>
  <c r="AB20" i="47"/>
  <c r="AA20" i="47"/>
  <c r="Z20" i="47"/>
  <c r="Y20" i="47"/>
  <c r="AC19" i="47"/>
  <c r="AB19" i="47"/>
  <c r="AA19" i="47"/>
  <c r="Z19" i="47"/>
  <c r="Y19" i="47"/>
  <c r="AC18" i="47"/>
  <c r="AB18" i="47"/>
  <c r="AA18" i="47"/>
  <c r="Z18" i="47"/>
  <c r="Y18" i="47"/>
  <c r="AC17" i="47"/>
  <c r="AB17" i="47"/>
  <c r="AA17" i="47"/>
  <c r="Z17" i="47"/>
  <c r="Y17" i="47"/>
  <c r="AC16" i="47"/>
  <c r="AB16" i="47"/>
  <c r="AA16" i="47"/>
  <c r="Z16" i="47"/>
  <c r="Y16" i="47"/>
  <c r="W16" i="47"/>
  <c r="AC15" i="47"/>
  <c r="AB15" i="47"/>
  <c r="AA15" i="47"/>
  <c r="Z15" i="47"/>
  <c r="Y15" i="47"/>
  <c r="W15" i="47"/>
  <c r="AC14" i="47"/>
  <c r="AB14" i="47"/>
  <c r="AA14" i="47"/>
  <c r="Z14" i="47"/>
  <c r="Y14" i="47"/>
  <c r="W14" i="47"/>
  <c r="AC13" i="47"/>
  <c r="AB13" i="47"/>
  <c r="AA13" i="47"/>
  <c r="Z13" i="47"/>
  <c r="Y13" i="47"/>
  <c r="W13" i="47"/>
  <c r="AC12" i="47"/>
  <c r="AB12" i="47"/>
  <c r="AA12" i="47"/>
  <c r="Z12" i="47"/>
  <c r="Y12" i="47"/>
  <c r="AC11" i="47"/>
  <c r="AB11" i="47"/>
  <c r="AA11" i="47"/>
  <c r="Z11" i="47"/>
  <c r="Y11" i="47"/>
  <c r="W11" i="47"/>
  <c r="AC10" i="47"/>
  <c r="AB10" i="47"/>
  <c r="AA10" i="47"/>
  <c r="Z10" i="47"/>
  <c r="Y10" i="47"/>
  <c r="W10" i="47"/>
  <c r="V9" i="47"/>
  <c r="T9" i="47"/>
  <c r="N9" i="47"/>
  <c r="I3" i="47" s="1"/>
  <c r="I2" i="47" l="1"/>
  <c r="AE17" i="47"/>
  <c r="L17" i="47" s="1"/>
  <c r="R17" i="47" s="1"/>
  <c r="J3" i="47"/>
  <c r="AD14" i="47"/>
  <c r="O14" i="47" s="1"/>
  <c r="AE20" i="47"/>
  <c r="L20" i="47" s="1"/>
  <c r="R20" i="47" s="1"/>
  <c r="AE14" i="47"/>
  <c r="L14" i="47" s="1"/>
  <c r="R14" i="47" s="1"/>
  <c r="AD18" i="47"/>
  <c r="O18" i="47" s="1"/>
  <c r="AD21" i="47"/>
  <c r="O21" i="47" s="1"/>
  <c r="AD10" i="47"/>
  <c r="O10" i="47" s="1"/>
  <c r="AD15" i="47"/>
  <c r="O15" i="47" s="1"/>
  <c r="AE21" i="47"/>
  <c r="L21" i="47" s="1"/>
  <c r="R21" i="47" s="1"/>
  <c r="AD24" i="47"/>
  <c r="O24" i="47" s="1"/>
  <c r="R24" i="47" s="1"/>
  <c r="AE15" i="47"/>
  <c r="L15" i="47" s="1"/>
  <c r="R15" i="47" s="1"/>
  <c r="AE16" i="47"/>
  <c r="L16" i="47" s="1"/>
  <c r="R16" i="47" s="1"/>
  <c r="AD17" i="47"/>
  <c r="O17" i="47" s="1"/>
  <c r="AD22" i="47"/>
  <c r="O22" i="47" s="1"/>
  <c r="AD11" i="47"/>
  <c r="O11" i="47" s="1"/>
  <c r="AE18" i="47"/>
  <c r="L18" i="47" s="1"/>
  <c r="AE12" i="47"/>
  <c r="L12" i="47" s="1"/>
  <c r="AD12" i="47"/>
  <c r="AD19" i="47"/>
  <c r="O19" i="47" s="1"/>
  <c r="AE22" i="47"/>
  <c r="L22" i="47" s="1"/>
  <c r="AD23" i="47"/>
  <c r="O23" i="47" s="1"/>
  <c r="AE11" i="47"/>
  <c r="L11" i="47" s="1"/>
  <c r="AE13" i="47"/>
  <c r="L13" i="47" s="1"/>
  <c r="AD13" i="47"/>
  <c r="O13" i="47" s="1"/>
  <c r="AD16" i="47"/>
  <c r="O16" i="47" s="1"/>
  <c r="AE19" i="47"/>
  <c r="L19" i="47" s="1"/>
  <c r="AD20" i="47"/>
  <c r="O20" i="47" s="1"/>
  <c r="AE23" i="47"/>
  <c r="L23" i="47" s="1"/>
  <c r="AE24" i="47"/>
  <c r="L24" i="47" s="1"/>
  <c r="AE10" i="47"/>
  <c r="L10" i="47" s="1"/>
  <c r="O9" i="47" l="1"/>
  <c r="J2" i="47" s="1"/>
  <c r="R19" i="47"/>
  <c r="R13" i="47"/>
  <c r="R10" i="47"/>
  <c r="L9" i="47"/>
  <c r="R23" i="47"/>
  <c r="R11" i="47"/>
  <c r="R22" i="47"/>
  <c r="R18" i="47"/>
  <c r="P51" i="45"/>
  <c r="Q51" i="45" s="1"/>
  <c r="M51" i="45"/>
  <c r="N51" i="45" s="1"/>
  <c r="H51" i="45"/>
  <c r="I51" i="45" s="1"/>
  <c r="K51" i="45" s="1"/>
  <c r="H53" i="45"/>
  <c r="I53" i="45" s="1"/>
  <c r="K53" i="45" s="1"/>
  <c r="M53" i="45"/>
  <c r="N53" i="45" s="1"/>
  <c r="P53" i="45"/>
  <c r="Q53" i="45" s="1"/>
  <c r="H54" i="45"/>
  <c r="I54" i="45" s="1"/>
  <c r="K54" i="45" s="1"/>
  <c r="M54" i="45"/>
  <c r="N54" i="45" s="1"/>
  <c r="P54" i="45"/>
  <c r="Q54" i="45" s="1"/>
  <c r="I55" i="45"/>
  <c r="K55" i="45" s="1"/>
  <c r="N55" i="45"/>
  <c r="Q55" i="45"/>
  <c r="H56" i="45"/>
  <c r="I56" i="45" s="1"/>
  <c r="K56" i="45" s="1"/>
  <c r="M56" i="45"/>
  <c r="N56" i="45" s="1"/>
  <c r="P56" i="45"/>
  <c r="Q56" i="45" s="1"/>
  <c r="H57" i="45"/>
  <c r="I57" i="45" s="1"/>
  <c r="K57" i="45" s="1"/>
  <c r="M57" i="45"/>
  <c r="N57" i="45" s="1"/>
  <c r="P57" i="45"/>
  <c r="Q57" i="45" s="1"/>
  <c r="H58" i="45"/>
  <c r="I58" i="45" s="1"/>
  <c r="K58" i="45" s="1"/>
  <c r="M58" i="45"/>
  <c r="N58" i="45" s="1"/>
  <c r="P58" i="45"/>
  <c r="Q58" i="45" s="1"/>
  <c r="I59" i="45"/>
  <c r="K59" i="45"/>
  <c r="N59" i="45"/>
  <c r="Q59" i="45"/>
  <c r="H60" i="45"/>
  <c r="I60" i="45"/>
  <c r="K60" i="45" s="1"/>
  <c r="M60" i="45"/>
  <c r="N60" i="45" s="1"/>
  <c r="P60" i="45"/>
  <c r="Q60" i="45" s="1"/>
  <c r="H61" i="45"/>
  <c r="I61" i="45" s="1"/>
  <c r="K61" i="45" s="1"/>
  <c r="M61" i="45"/>
  <c r="N61" i="45" s="1"/>
  <c r="P61" i="45"/>
  <c r="Q61" i="45" s="1"/>
  <c r="I62" i="45"/>
  <c r="K62" i="45" s="1"/>
  <c r="N62" i="45"/>
  <c r="Q62" i="45"/>
  <c r="AF23" i="47" l="1"/>
  <c r="M23" i="47" s="1"/>
  <c r="AF22" i="47"/>
  <c r="M22" i="47" s="1"/>
  <c r="AF10" i="47"/>
  <c r="M10" i="47" s="1"/>
  <c r="AF24" i="47"/>
  <c r="H3" i="47"/>
  <c r="AF13" i="47"/>
  <c r="M13" i="47" s="1"/>
  <c r="H2" i="47"/>
  <c r="M4" i="47"/>
  <c r="M5" i="47"/>
  <c r="AF21" i="47"/>
  <c r="M21" i="47" s="1"/>
  <c r="AF17" i="47"/>
  <c r="M17" i="47" s="1"/>
  <c r="AF20" i="47"/>
  <c r="M20" i="47" s="1"/>
  <c r="AF14" i="47"/>
  <c r="M14" i="47" s="1"/>
  <c r="AF15" i="47"/>
  <c r="M15" i="47" s="1"/>
  <c r="AF16" i="47"/>
  <c r="M16" i="47" s="1"/>
  <c r="AF11" i="47"/>
  <c r="M11" i="47" s="1"/>
  <c r="R9" i="47"/>
  <c r="AF18" i="47"/>
  <c r="M18" i="47" s="1"/>
  <c r="AF19" i="47"/>
  <c r="M19" i="47" s="1"/>
  <c r="P34" i="45"/>
  <c r="Q34" i="45" s="1"/>
  <c r="M34" i="45"/>
  <c r="N34" i="45" s="1"/>
  <c r="H34" i="45"/>
  <c r="I34" i="45" s="1"/>
  <c r="K34" i="45" s="1"/>
  <c r="H45" i="45"/>
  <c r="I45" i="45" s="1"/>
  <c r="K45" i="45" s="1"/>
  <c r="M45" i="45"/>
  <c r="N45" i="45" s="1"/>
  <c r="P45" i="45"/>
  <c r="Q45" i="45" s="1"/>
  <c r="P18" i="47" l="1"/>
  <c r="W18" i="47" s="1"/>
  <c r="P19" i="47"/>
  <c r="W19" i="47" s="1"/>
  <c r="P21" i="47"/>
  <c r="W21" i="47" s="1"/>
  <c r="P24" i="47"/>
  <c r="W24" i="47" s="1"/>
  <c r="P20" i="47"/>
  <c r="W20" i="47" s="1"/>
  <c r="P23" i="47"/>
  <c r="W23" i="47" s="1"/>
  <c r="P22" i="47"/>
  <c r="W22" i="47" s="1"/>
  <c r="P17" i="47"/>
  <c r="W17" i="47" s="1"/>
  <c r="M9" i="47"/>
  <c r="P73" i="45"/>
  <c r="Q73" i="45" s="1"/>
  <c r="M73" i="45"/>
  <c r="N73" i="45" s="1"/>
  <c r="H73" i="45"/>
  <c r="I73" i="45" s="1"/>
  <c r="K73" i="45" s="1"/>
  <c r="P72" i="45"/>
  <c r="Q72" i="45" s="1"/>
  <c r="M72" i="45"/>
  <c r="N72" i="45" s="1"/>
  <c r="H72" i="45"/>
  <c r="I72" i="45" s="1"/>
  <c r="K72" i="45" s="1"/>
  <c r="P70" i="45"/>
  <c r="Q70" i="45" s="1"/>
  <c r="M70" i="45"/>
  <c r="N70" i="45" s="1"/>
  <c r="H70" i="45"/>
  <c r="I70" i="45" s="1"/>
  <c r="K70" i="45" s="1"/>
  <c r="P65" i="45"/>
  <c r="Q65" i="45" s="1"/>
  <c r="M65" i="45"/>
  <c r="N65" i="45" s="1"/>
  <c r="H65" i="45"/>
  <c r="I65" i="45" s="1"/>
  <c r="K65" i="45" s="1"/>
  <c r="Q49" i="45"/>
  <c r="N49" i="45"/>
  <c r="I49" i="45"/>
  <c r="K49" i="45" s="1"/>
  <c r="Q48" i="45"/>
  <c r="N48" i="45"/>
  <c r="I48" i="45"/>
  <c r="K48" i="45" s="1"/>
  <c r="P47" i="45"/>
  <c r="Q47" i="45" s="1"/>
  <c r="M47" i="45"/>
  <c r="N47" i="45" s="1"/>
  <c r="H47" i="45"/>
  <c r="I47" i="45" s="1"/>
  <c r="K47" i="45" s="1"/>
  <c r="P44" i="45"/>
  <c r="Q44" i="45" s="1"/>
  <c r="M44" i="45"/>
  <c r="N44" i="45" s="1"/>
  <c r="H44" i="45"/>
  <c r="I44" i="45" s="1"/>
  <c r="K44" i="45" s="1"/>
  <c r="Q43" i="45"/>
  <c r="N43" i="45"/>
  <c r="I43" i="45"/>
  <c r="K43" i="45" s="1"/>
  <c r="P42" i="45"/>
  <c r="Q42" i="45" s="1"/>
  <c r="M42" i="45"/>
  <c r="N42" i="45" s="1"/>
  <c r="H42" i="45"/>
  <c r="I42" i="45" s="1"/>
  <c r="K42" i="45" s="1"/>
  <c r="Q41" i="45"/>
  <c r="N41" i="45"/>
  <c r="I41" i="45"/>
  <c r="K41" i="45" s="1"/>
  <c r="P40" i="45"/>
  <c r="Q40" i="45" s="1"/>
  <c r="M40" i="45"/>
  <c r="N40" i="45" s="1"/>
  <c r="H40" i="45"/>
  <c r="I40" i="45" s="1"/>
  <c r="K40" i="45" s="1"/>
  <c r="Q38" i="45"/>
  <c r="N38" i="45"/>
  <c r="I38" i="45"/>
  <c r="K38" i="45" s="1"/>
  <c r="P37" i="45"/>
  <c r="Q37" i="45" s="1"/>
  <c r="M37" i="45"/>
  <c r="N37" i="45" s="1"/>
  <c r="H37" i="45"/>
  <c r="I37" i="45" s="1"/>
  <c r="K37" i="45" s="1"/>
  <c r="P36" i="45"/>
  <c r="Q36" i="45" s="1"/>
  <c r="M36" i="45"/>
  <c r="N36" i="45" s="1"/>
  <c r="H36" i="45"/>
  <c r="I36" i="45" s="1"/>
  <c r="K36" i="45" s="1"/>
  <c r="P32" i="45"/>
  <c r="Q32" i="45" s="1"/>
  <c r="M32" i="45"/>
  <c r="N32" i="45" s="1"/>
  <c r="H32" i="45"/>
  <c r="I32" i="45" s="1"/>
  <c r="K32" i="45" s="1"/>
  <c r="P31" i="45"/>
  <c r="Q31" i="45" s="1"/>
  <c r="M31" i="45"/>
  <c r="N31" i="45" s="1"/>
  <c r="H31" i="45"/>
  <c r="I31" i="45" s="1"/>
  <c r="K31" i="45" s="1"/>
  <c r="P30" i="45"/>
  <c r="P29" i="45"/>
  <c r="Q29" i="45" s="1"/>
  <c r="M29" i="45"/>
  <c r="N29" i="45" s="1"/>
  <c r="H29" i="45"/>
  <c r="I29" i="45" s="1"/>
  <c r="K29" i="45" s="1"/>
  <c r="Q27" i="45"/>
  <c r="N27" i="45"/>
  <c r="I27" i="45"/>
  <c r="K27" i="45" s="1"/>
  <c r="P26" i="45"/>
  <c r="Q26" i="45" s="1"/>
  <c r="M26" i="45"/>
  <c r="N26" i="45" s="1"/>
  <c r="H26" i="45"/>
  <c r="I26" i="45" s="1"/>
  <c r="K26" i="45" s="1"/>
  <c r="Q25" i="45"/>
  <c r="N25" i="45"/>
  <c r="I25" i="45"/>
  <c r="K25" i="45" s="1"/>
  <c r="P24" i="45"/>
  <c r="Q24" i="45" s="1"/>
  <c r="M24" i="45"/>
  <c r="N24" i="45" s="1"/>
  <c r="H24" i="45"/>
  <c r="I24" i="45" s="1"/>
  <c r="K24" i="45" s="1"/>
  <c r="Q23" i="45"/>
  <c r="N23" i="45"/>
  <c r="I23" i="45"/>
  <c r="K23" i="45" s="1"/>
  <c r="P22" i="45"/>
  <c r="Q22" i="45" s="1"/>
  <c r="M22" i="45"/>
  <c r="N22" i="45" s="1"/>
  <c r="H22" i="45"/>
  <c r="I22" i="45" s="1"/>
  <c r="K22" i="45" s="1"/>
  <c r="Q20" i="45"/>
  <c r="N20" i="45"/>
  <c r="I20" i="45"/>
  <c r="K20" i="45" s="1"/>
  <c r="K19" i="45"/>
  <c r="P18" i="45"/>
  <c r="Q18" i="45" s="1"/>
  <c r="M18" i="45"/>
  <c r="N18" i="45" s="1"/>
  <c r="H18" i="45"/>
  <c r="I18" i="45" s="1"/>
  <c r="K18" i="45" s="1"/>
  <c r="K16" i="45"/>
  <c r="P15" i="45"/>
  <c r="Q15" i="45" s="1"/>
  <c r="M15" i="45"/>
  <c r="N15" i="45" s="1"/>
  <c r="H15" i="45"/>
  <c r="I15" i="45" s="1"/>
  <c r="K15" i="45" s="1"/>
  <c r="Q14" i="45"/>
  <c r="N14" i="45"/>
  <c r="I14" i="45"/>
  <c r="K14" i="45" s="1"/>
  <c r="P13" i="45"/>
  <c r="Q13" i="45" s="1"/>
  <c r="M13" i="45"/>
  <c r="N13" i="45" s="1"/>
  <c r="H13" i="45"/>
  <c r="I13" i="45" s="1"/>
  <c r="K13" i="45" s="1"/>
  <c r="K12" i="45"/>
  <c r="K11" i="45"/>
  <c r="P10" i="45"/>
  <c r="Q10" i="45" s="1"/>
  <c r="M10" i="45"/>
  <c r="N10" i="45" s="1"/>
  <c r="H10" i="45"/>
  <c r="I10" i="45" s="1"/>
  <c r="K10" i="45" s="1"/>
  <c r="Q9" i="45"/>
  <c r="N9" i="45"/>
  <c r="I9" i="45"/>
  <c r="K9" i="45" s="1"/>
  <c r="P8" i="45"/>
  <c r="Q8" i="45" s="1"/>
  <c r="M8" i="45"/>
  <c r="N8" i="45" s="1"/>
  <c r="H8" i="45"/>
  <c r="I8" i="45" s="1"/>
  <c r="K8" i="45" s="1"/>
  <c r="Q7" i="45"/>
  <c r="N7" i="45"/>
  <c r="I7" i="45"/>
  <c r="K7" i="45" s="1"/>
  <c r="P6" i="45"/>
  <c r="Q6" i="45" s="1"/>
  <c r="M6" i="45"/>
  <c r="N6" i="45" s="1"/>
  <c r="H6" i="45"/>
  <c r="I6" i="45" s="1"/>
  <c r="K6" i="45" s="1"/>
  <c r="P5" i="45"/>
  <c r="Q5" i="45" s="1"/>
  <c r="M5" i="45"/>
  <c r="N5" i="45" s="1"/>
  <c r="H5" i="45"/>
  <c r="I5" i="45" s="1"/>
  <c r="K5" i="45" s="1"/>
  <c r="P4" i="45"/>
  <c r="Q4" i="45" s="1"/>
  <c r="M4" i="45"/>
  <c r="N4" i="45" s="1"/>
  <c r="H4" i="45"/>
  <c r="I4" i="45" s="1"/>
  <c r="K4" i="45" s="1"/>
  <c r="P3" i="45"/>
  <c r="Q3" i="45" s="1"/>
  <c r="M3" i="45"/>
  <c r="N3" i="45" s="1"/>
  <c r="H3" i="45"/>
  <c r="I3" i="45" s="1"/>
  <c r="K3" i="45" s="1"/>
  <c r="W9" i="47" l="1"/>
  <c r="P9" i="47"/>
  <c r="E25" i="2"/>
  <c r="E19" i="2"/>
  <c r="E80" i="4"/>
  <c r="E4" i="4"/>
  <c r="E14" i="4"/>
  <c r="F14" i="4"/>
  <c r="E17" i="4"/>
  <c r="E25" i="4"/>
  <c r="F25" i="4"/>
  <c r="E28" i="4"/>
  <c r="E36" i="4"/>
  <c r="F36" i="4"/>
  <c r="E37" i="4"/>
  <c r="E45" i="4"/>
  <c r="F45" i="4"/>
  <c r="E48" i="4"/>
  <c r="E57" i="4"/>
  <c r="E58" i="4"/>
  <c r="E61" i="4"/>
  <c r="E64" i="4"/>
  <c r="E68" i="4"/>
  <c r="E69" i="4"/>
  <c r="E72" i="4"/>
  <c r="E75" i="4"/>
  <c r="E79" i="4"/>
  <c r="E83" i="4"/>
  <c r="E86" i="4"/>
  <c r="E89" i="4"/>
  <c r="E93" i="4"/>
  <c r="E100" i="4"/>
  <c r="E103" i="4"/>
  <c r="G13" i="3"/>
  <c r="G19" i="3"/>
  <c r="G37" i="3"/>
  <c r="G43" i="3"/>
  <c r="E4" i="2"/>
  <c r="E8" i="2"/>
  <c r="E22" i="2" s="1"/>
  <c r="E11" i="2"/>
  <c r="E18" i="2"/>
  <c r="E37" i="2"/>
  <c r="E43" i="2"/>
  <c r="E97" i="4" l="1"/>
  <c r="E94" i="4"/>
  <c r="E28" i="2"/>
  <c r="E40" i="2"/>
  <c r="E34" i="2"/>
  <c r="E31" i="2"/>
</calcChain>
</file>

<file path=xl/comments1.xml><?xml version="1.0" encoding="utf-8"?>
<comments xmlns="http://schemas.openxmlformats.org/spreadsheetml/2006/main">
  <authors>
    <author>Margherita</author>
  </authors>
  <commentList>
    <comment ref="F7" authorId="0">
      <text>
        <r>
          <rPr>
            <b/>
            <sz val="9"/>
            <color indexed="81"/>
            <rFont val="Tahoma"/>
            <charset val="1"/>
          </rPr>
          <t>Margherita:</t>
        </r>
        <r>
          <rPr>
            <sz val="9"/>
            <color indexed="81"/>
            <rFont val="Tahoma"/>
            <charset val="1"/>
          </rPr>
          <t xml:space="preserve">
TITOLO 1 - 10101 - TIPOLOGIA 101 IMPOSTE TASSE E PROVENTI ASSIMILATI</t>
        </r>
      </text>
    </comment>
    <comment ref="F9" authorId="0">
      <text>
        <r>
          <rPr>
            <b/>
            <sz val="9"/>
            <color indexed="81"/>
            <rFont val="Tahoma"/>
            <charset val="1"/>
          </rPr>
          <t>Margherita:</t>
        </r>
        <r>
          <rPr>
            <sz val="9"/>
            <color indexed="81"/>
            <rFont val="Tahoma"/>
            <charset val="1"/>
          </rPr>
          <t xml:space="preserve">
PROVENTI DERIVANTI DALLA GESTIONE DEI BENI  3010300</t>
        </r>
      </text>
    </comment>
    <comment ref="F11" authorId="0">
      <text>
        <r>
          <rPr>
            <b/>
            <sz val="9"/>
            <color indexed="81"/>
            <rFont val="Tahoma"/>
            <charset val="1"/>
          </rPr>
          <t>Margherita:</t>
        </r>
        <r>
          <rPr>
            <sz val="9"/>
            <color indexed="81"/>
            <rFont val="Tahoma"/>
            <charset val="1"/>
          </rPr>
          <t xml:space="preserve">
PERMESSI DI COSTRUIRE 4050100</t>
        </r>
      </text>
    </comment>
    <comment ref="F62" authorId="0">
      <text>
        <r>
          <rPr>
            <b/>
            <sz val="9"/>
            <color indexed="81"/>
            <rFont val="Tahoma"/>
            <charset val="1"/>
          </rPr>
          <t>Margherita:
PROVENTI LUMINI, SERVIZI CIMITERIALI E CONCESSIONI LOCULI</t>
        </r>
      </text>
    </comment>
    <comment ref="F72" authorId="0">
      <text>
        <r>
          <rPr>
            <b/>
            <sz val="9"/>
            <color indexed="81"/>
            <rFont val="Tahoma"/>
            <charset val="1"/>
          </rPr>
          <t>Margherita:</t>
        </r>
        <r>
          <rPr>
            <sz val="9"/>
            <color indexed="81"/>
            <rFont val="Tahoma"/>
            <charset val="1"/>
          </rPr>
          <t xml:space="preserve">
INTERESSI PASSIVI 107 MACROAGREGGATO</t>
        </r>
      </text>
    </comment>
  </commentList>
</comments>
</file>

<file path=xl/comments2.xml><?xml version="1.0" encoding="utf-8"?>
<comments xmlns="http://schemas.openxmlformats.org/spreadsheetml/2006/main">
  <authors>
    <author>alfiero</author>
    <author>CALLONI G.LUCA</author>
    <author xml:space="preserve"> Passerini</author>
    <author xml:space="preserve"> </author>
    <author>Quaranta Simona</author>
    <author>PaElda</author>
  </authors>
  <commentList>
    <comment ref="E8" authorId="0">
      <text>
        <r>
          <rPr>
            <b/>
            <sz val="9"/>
            <color indexed="81"/>
            <rFont val="Tahoma"/>
            <family val="2"/>
          </rPr>
          <t xml:space="preserve">◦ Obiettivi Strategici: </t>
        </r>
        <r>
          <rPr>
            <sz val="9"/>
            <color indexed="81"/>
            <rFont val="Tahoma"/>
            <family val="2"/>
          </rPr>
          <t xml:space="preserve">ricondotti alla programmazione dell’Ente, utili per la valutazione della performance di Ente, organizzativa e individuale 
</t>
        </r>
        <r>
          <rPr>
            <b/>
            <sz val="9"/>
            <color indexed="81"/>
            <rFont val="Tahoma"/>
            <family val="2"/>
          </rPr>
          <t xml:space="preserve">◦ Obiettivi di Processo: </t>
        </r>
        <r>
          <rPr>
            <sz val="9"/>
            <color indexed="81"/>
            <rFont val="Tahoma"/>
            <family val="2"/>
          </rPr>
          <t xml:space="preserve">rappresentano l’attività istituzionale dell’Ente, volta al miglioramento dell’efficienza e all’incremento della soddisfazione dell’utenza, utili per la valutazione della performance di Ente, organizzativa e individuale. 
</t>
        </r>
        <r>
          <rPr>
            <b/>
            <sz val="9"/>
            <color indexed="81"/>
            <rFont val="Tahoma"/>
            <family val="2"/>
          </rPr>
          <t xml:space="preserve">◦ Obiettivi di Sviluppo: </t>
        </r>
        <r>
          <rPr>
            <sz val="9"/>
            <color indexed="81"/>
            <rFont val="Tahoma"/>
            <family val="2"/>
          </rPr>
          <t xml:space="preserve">contribuiscono alla performance dell’Ente, ma non concorrono alla performance individuale, in quanto l’incentivazione collegata è normata dalla legge (es. 109/1994 Ss.mm.ii.).
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importanza per la politica</t>
        </r>
        <r>
          <rPr>
            <sz val="9"/>
            <color indexed="81"/>
            <rFont val="Tahoma"/>
            <family val="2"/>
          </rPr>
          <t xml:space="preserve">
a cura di Sindaco/Giunta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interfunzionalità/grado di realizzabilità</t>
        </r>
        <r>
          <rPr>
            <sz val="9"/>
            <color indexed="81"/>
            <rFont val="Tahoma"/>
            <family val="2"/>
          </rPr>
          <t xml:space="preserve">
a cura del Dirigente o della P.O. responsabile</t>
        </r>
      </text>
    </comment>
    <comment ref="J8" authorId="0">
      <text>
        <r>
          <rPr>
            <b/>
            <sz val="9"/>
            <color indexed="81"/>
            <rFont val="Tahoma"/>
            <family val="2"/>
          </rPr>
          <t xml:space="preserve">miglioramento per gli stakeholder 
</t>
        </r>
        <r>
          <rPr>
            <sz val="9"/>
            <color indexed="81"/>
            <rFont val="Tahoma"/>
            <family val="2"/>
          </rPr>
          <t>a cura dell'OIV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efficienza economica</t>
        </r>
        <r>
          <rPr>
            <sz val="9"/>
            <color indexed="81"/>
            <rFont val="Tahoma"/>
            <family val="2"/>
          </rPr>
          <t xml:space="preserve">
a cura dell'OIV</t>
        </r>
      </text>
    </comment>
    <comment ref="L8" authorId="1">
      <text>
        <r>
          <rPr>
            <sz val="10"/>
            <color indexed="81"/>
            <rFont val="Arial"/>
            <family val="2"/>
          </rPr>
          <t>INDICA IL VALORE DEL PESO DELL'OBIETTIVO PER LA VALUTAZIONE DEL DIRIGENTE E DELLA P.O.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8" authorId="2">
      <text>
        <r>
          <rPr>
            <sz val="8"/>
            <color indexed="81"/>
            <rFont val="Tahoma"/>
            <family val="2"/>
          </rPr>
          <t>Indica la % del peso obiettivo sul peso complessivo degli obiettivi.</t>
        </r>
      </text>
    </comment>
    <comment ref="N8" authorId="3">
      <text>
        <r>
          <rPr>
            <sz val="10"/>
            <color indexed="81"/>
            <rFont val="Arial"/>
            <family val="2"/>
          </rPr>
          <t>Fattore di ponderazione costituito dalla somma del tempo lavoro dedicato da ciascuna unità operativa all’obiettivo.Si tenga presente che la somma del tempo lavoro che ciascun dipendente dedica ai processi e agli obiettivi in cui è coinvolto deve essere pari al 100% delle ore annue di lavoro</t>
        </r>
      </text>
    </comment>
    <comment ref="O8" authorId="1">
      <text>
        <r>
          <rPr>
            <sz val="10"/>
            <color indexed="81"/>
            <rFont val="Arial"/>
            <family val="2"/>
          </rPr>
          <t>INDICA IL VALORE DEL PESO DELL'OBIETTIVO IN PUNTI PER LA RIPARTIZIONE DEL BUDGET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8" authorId="1">
      <text>
        <r>
          <rPr>
            <sz val="10"/>
            <color indexed="81"/>
            <rFont val="Arial"/>
            <family val="2"/>
          </rPr>
          <t>INDICA IL VALORE ECONOMICO DELL'OBIETTIVO.
E' UNA PARTE DEL BUDGET SUDDIVISO IN BASE AL PESO PUNTO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8" authorId="4">
      <text>
        <r>
          <rPr>
            <sz val="10"/>
            <color indexed="81"/>
            <rFont val="Arial"/>
            <family val="2"/>
          </rPr>
          <t xml:space="preserve">INDICARE LA PERCENTUALE DI RAGGIUNGIMENTO DELL'OBIETTIVO DAL PUNTO DI VISTA QUALITATIVO.
</t>
        </r>
        <r>
          <rPr>
            <sz val="10"/>
            <color indexed="10"/>
            <rFont val="Arial"/>
            <family val="2"/>
          </rPr>
          <t>INSERIRE I VALORI  0-25-50-75-100</t>
        </r>
      </text>
    </comment>
    <comment ref="U8" authorId="5">
      <text>
        <r>
          <rPr>
            <sz val="10"/>
            <color indexed="81"/>
            <rFont val="Arial"/>
            <family val="2"/>
          </rPr>
          <t xml:space="preserve">INDICARE LA PERCENTUALE DI RAGGIUNGIMENTO DELL'OBIETTIVO DAL PUNTO DI VISTA QUALITATIVO.
</t>
        </r>
        <r>
          <rPr>
            <sz val="10"/>
            <color indexed="10"/>
            <rFont val="Arial"/>
            <family val="2"/>
          </rPr>
          <t>INSERIRE I VALORI  0-25-50-75-100</t>
        </r>
      </text>
    </comment>
  </commentList>
</comments>
</file>

<file path=xl/sharedStrings.xml><?xml version="1.0" encoding="utf-8"?>
<sst xmlns="http://schemas.openxmlformats.org/spreadsheetml/2006/main" count="637" uniqueCount="351">
  <si>
    <t>SERVIZI ISTITUZIONALI, GENERALI E DI GESTIONE</t>
  </si>
  <si>
    <t>ORDINE PUBBLICO E SICUREZZA</t>
  </si>
  <si>
    <t>ISTRUZIONE E DIRITTO ALLO STUDIO</t>
  </si>
  <si>
    <t>TUTELA E VALORIZZAZIONE DEI BENI E DELLE ATTIVITÀ CULTURALI</t>
  </si>
  <si>
    <t>POLITICHE GIOVANILI, SPORT E TEMPO LIBERO</t>
  </si>
  <si>
    <t>ASSETTO DEL TERRITORIO ED EDILIZIA ABITATIVA</t>
  </si>
  <si>
    <t>SVILUPPO SOSTENIBILE E TUTELA DEL TERRITORIO E DELL'AMBIENTE</t>
  </si>
  <si>
    <t>TRASPORTI E DIRITTO ALLA MOBILITÀ</t>
  </si>
  <si>
    <t>DIRITTI SOCIALI, POLITICHE SOCIALI E FAMIGLIA</t>
  </si>
  <si>
    <t>SVILUPPO ECONOMICO E COMPETITIVITÀ</t>
  </si>
  <si>
    <t>Organi istituzionali</t>
  </si>
  <si>
    <t>Segreteria  Generale</t>
  </si>
  <si>
    <t>Gestione economica, finanziaria, programmazione e provveditorato</t>
  </si>
  <si>
    <t>Gestione delle entrate tributarie e servizi fiscali</t>
  </si>
  <si>
    <t>Gestione dei beni demaniali e patrimoniali</t>
  </si>
  <si>
    <t>Ufficio tecnico</t>
  </si>
  <si>
    <t>Elezioni e consultazioni popolari - Anagrafe e stato civile</t>
  </si>
  <si>
    <t>Altri servizi generali</t>
  </si>
  <si>
    <t>Polizia locale e amministrativa</t>
  </si>
  <si>
    <t>Istruzione prescolastica</t>
  </si>
  <si>
    <t>Altri ordini di istruzione non universitaria</t>
  </si>
  <si>
    <t>Servizi ausiliari all’istruzione</t>
  </si>
  <si>
    <t>Attività culturali e interventi diversi nel settore culturale</t>
  </si>
  <si>
    <t>Sport e tempo libero</t>
  </si>
  <si>
    <t>Giovani</t>
  </si>
  <si>
    <t>Urbanistica e assetto del territorio</t>
  </si>
  <si>
    <t>Edilizia residenziale pubblica e locale e piani di edilizia economico-popolare</t>
  </si>
  <si>
    <t>Tutela, valorizzazione e recupero ambientale</t>
  </si>
  <si>
    <t>Rifiuti</t>
  </si>
  <si>
    <t>Servizio idrico integrato</t>
  </si>
  <si>
    <t>Viabilità e infrastrutture stradali</t>
  </si>
  <si>
    <t>Interventi per l'infanzia e i minori e per asili nido</t>
  </si>
  <si>
    <t>Interventi per la disabilità</t>
  </si>
  <si>
    <t>Interventi per gli anziani</t>
  </si>
  <si>
    <t>Interventi per soggetti a rischio di esclusione sociale</t>
  </si>
  <si>
    <t>Interventi per il diritto alla casa</t>
  </si>
  <si>
    <t>Servizio necroscopico e cimiteriale</t>
  </si>
  <si>
    <t>Commercio - reti distributive - tutela dei consumatori</t>
  </si>
  <si>
    <t>Programma</t>
  </si>
  <si>
    <t>Missione</t>
  </si>
  <si>
    <t>Descrizione programma</t>
  </si>
  <si>
    <t>Spesa programma/abitanti al 31/12</t>
  </si>
  <si>
    <t>Spesa per abitante</t>
  </si>
  <si>
    <t>Formula</t>
  </si>
  <si>
    <t>Capacità di riscossione</t>
  </si>
  <si>
    <t>% copertura costi di gestione del patrimonio comunale</t>
  </si>
  <si>
    <t>Proventi totali derivanti dall'utilizzo del patrimonio/Spesa programma</t>
  </si>
  <si>
    <t xml:space="preserve">Oneri urbanizzazione accertati </t>
  </si>
  <si>
    <t>n. pratiche gestite</t>
  </si>
  <si>
    <t>Spesa media per atto</t>
  </si>
  <si>
    <t>Spesa del Programma/ somma di C.I., variazioni anagrafiche, …</t>
  </si>
  <si>
    <t>Spesa complessiva del contenzioso</t>
  </si>
  <si>
    <t>Importo capitoli contenziosi</t>
  </si>
  <si>
    <t>n. sanzioni</t>
  </si>
  <si>
    <t>n. sanzioni emesse</t>
  </si>
  <si>
    <t>n. ore servizio esterno/ore complessive di servizio anno</t>
  </si>
  <si>
    <t>Presidio del territorio</t>
  </si>
  <si>
    <t>Spesa media per utente</t>
  </si>
  <si>
    <t>Spesa del programma/utenti</t>
  </si>
  <si>
    <t>Spesa media per alunno</t>
  </si>
  <si>
    <t>Spesa del programma/n. totale alunni (primaria + secondaria)</t>
  </si>
  <si>
    <t>Spesa media per pasto</t>
  </si>
  <si>
    <t>Spesa della refezione/n. pasti erogati</t>
  </si>
  <si>
    <t xml:space="preserve"> Spesa media mq verde pubblico </t>
  </si>
  <si>
    <t>Importo spesa per verde pubblico/mq verde</t>
  </si>
  <si>
    <t xml:space="preserve"> % raccolta differenziata</t>
  </si>
  <si>
    <t>Q.li raccolta differenziata/quintali totali raccolta rifiuti</t>
  </si>
  <si>
    <t>Spesa media a punto luce</t>
  </si>
  <si>
    <t>Spesa per illuminazione/n. punti di luce totali</t>
  </si>
  <si>
    <t>Spesa per gestione strade/Km strade (escluse strade bianche)</t>
  </si>
  <si>
    <t>Spesa media per gestione strade a KM</t>
  </si>
  <si>
    <t>Spesa media per disabile</t>
  </si>
  <si>
    <t>Spesa per interventi disabili/n. disabili in carico</t>
  </si>
  <si>
    <t>Tasso di copertura</t>
  </si>
  <si>
    <t>Proventi totali cimitero/spesa del programma</t>
  </si>
  <si>
    <t>VALORE ATTESO ANNO CORRENTE</t>
  </si>
  <si>
    <t>VALORE RAGGIUNTO ANNO CORRENTE</t>
  </si>
  <si>
    <t>Indicatori</t>
  </si>
  <si>
    <t>Spesa per alloggio</t>
  </si>
  <si>
    <t>Spesa del programma/n.alloggi ERP</t>
  </si>
  <si>
    <t>Valore medio contributo</t>
  </si>
  <si>
    <t>Spesa del programma/n.contributi</t>
  </si>
  <si>
    <t>Riscosso/accertato entrate proprie</t>
  </si>
  <si>
    <t xml:space="preserve">ANNO </t>
  </si>
  <si>
    <t>CARATTERISTICHE DELL'ENTE</t>
  </si>
  <si>
    <t>Popolazione</t>
  </si>
  <si>
    <t>Descrizione</t>
  </si>
  <si>
    <t>Popolazione residente al 31/12</t>
  </si>
  <si>
    <t>di cui popolazione straniera</t>
  </si>
  <si>
    <t>nati nell'anno</t>
  </si>
  <si>
    <t>deceduti nell'anno</t>
  </si>
  <si>
    <t>immigrati</t>
  </si>
  <si>
    <t>emigrati</t>
  </si>
  <si>
    <t>Popolazione per fasce d'età ISTAT</t>
  </si>
  <si>
    <t>Popolazione in età prescolare</t>
  </si>
  <si>
    <t>0-6 anni</t>
  </si>
  <si>
    <t>Popolazione in età scuola dell'obbligo</t>
  </si>
  <si>
    <t>7-14 anni</t>
  </si>
  <si>
    <t>Popolazione in forza lavoro</t>
  </si>
  <si>
    <t>15-29 anni</t>
  </si>
  <si>
    <t>Popolazione in età adulta</t>
  </si>
  <si>
    <t>30-65 anni</t>
  </si>
  <si>
    <t>Popolazione in età senile</t>
  </si>
  <si>
    <t>oltre 65 anni</t>
  </si>
  <si>
    <t>Popolazione per fasce d'età Stakeholders</t>
  </si>
  <si>
    <t>Prima infanzia</t>
  </si>
  <si>
    <t>0-3 anni</t>
  </si>
  <si>
    <t>Utenza scolastica</t>
  </si>
  <si>
    <t>4-13 anni</t>
  </si>
  <si>
    <t>Minori</t>
  </si>
  <si>
    <t>0-18 anni</t>
  </si>
  <si>
    <t>15-25 anni</t>
  </si>
  <si>
    <t>Popolazione massima insediabile (da strumento urbanistico vigente)</t>
  </si>
  <si>
    <t>Territorio</t>
  </si>
  <si>
    <t>Superficie in Kmq</t>
  </si>
  <si>
    <t>Frazioni</t>
  </si>
  <si>
    <t>Risorse idriche</t>
  </si>
  <si>
    <t>Laghi</t>
  </si>
  <si>
    <t>Fiumi</t>
  </si>
  <si>
    <t>Viabilità</t>
  </si>
  <si>
    <t>Strade</t>
  </si>
  <si>
    <t>Statali</t>
  </si>
  <si>
    <t>Km</t>
  </si>
  <si>
    <t>Provinciali</t>
  </si>
  <si>
    <t>Comunali</t>
  </si>
  <si>
    <t>Vicinali</t>
  </si>
  <si>
    <t>Autostrade</t>
  </si>
  <si>
    <t>Tot. Km strade</t>
  </si>
  <si>
    <t>STRUTTURA - DATI ECONOMICO PATRIMONIALI</t>
  </si>
  <si>
    <t>Gestione delle Entrate</t>
  </si>
  <si>
    <t>Titoli</t>
  </si>
  <si>
    <t>Accertato</t>
  </si>
  <si>
    <t>Incassato</t>
  </si>
  <si>
    <t>Avanzo applicato</t>
  </si>
  <si>
    <t>FONDO PLURIENNALE VINCOLATO</t>
  </si>
  <si>
    <t xml:space="preserve">1 - Entrate di natura tributaria, contributiva e perequativa </t>
  </si>
  <si>
    <t>2 - Trasferimenti correnti</t>
  </si>
  <si>
    <t>3 - Extratributarie</t>
  </si>
  <si>
    <t>4 - Entrate in conto capitale</t>
  </si>
  <si>
    <t>6 - Accensione di prestiti</t>
  </si>
  <si>
    <t>9 - Entrate per servizi conto terzi e partite di giro</t>
  </si>
  <si>
    <t>Totale  entrate</t>
  </si>
  <si>
    <t>Gestione delle Spese</t>
  </si>
  <si>
    <t>Impegnato</t>
  </si>
  <si>
    <t>Pagato</t>
  </si>
  <si>
    <t>1 - Spesa corrente</t>
  </si>
  <si>
    <t>2 - Spese c/capitale</t>
  </si>
  <si>
    <t>3 - Spese per incemento attività finanziarie (dal 2016)</t>
  </si>
  <si>
    <t>4 - Rimborso di prestiti</t>
  </si>
  <si>
    <t>5 - Chiusura anticipazioni (dal 2016)</t>
  </si>
  <si>
    <t>7 - Spese per servizi conto terzi e partite di giro</t>
  </si>
  <si>
    <t>Totale  spesa</t>
  </si>
  <si>
    <t>Gestione residui</t>
  </si>
  <si>
    <t>Titolo</t>
  </si>
  <si>
    <t>ENTRATE</t>
  </si>
  <si>
    <t>residui attivi</t>
  </si>
  <si>
    <t>riscossione</t>
  </si>
  <si>
    <t xml:space="preserve">Entrate di natura tributaria, contributiva e perequativa </t>
  </si>
  <si>
    <t>Trasferimenti correnti</t>
  </si>
  <si>
    <t>Extratributarie</t>
  </si>
  <si>
    <t>Entrate in conto capitale</t>
  </si>
  <si>
    <t>Accensioni di prestiti</t>
  </si>
  <si>
    <t>Servizi conto terzi</t>
  </si>
  <si>
    <t>Totale  residui su entrate</t>
  </si>
  <si>
    <t>SPESE</t>
  </si>
  <si>
    <t>residui passivi</t>
  </si>
  <si>
    <t>pagamenti</t>
  </si>
  <si>
    <t>Spesa corrente</t>
  </si>
  <si>
    <t>Spese c/capitale</t>
  </si>
  <si>
    <t>Spese per incemento attività finanziarie (D.Lgs. 118/2011)</t>
  </si>
  <si>
    <t>Rimborso di prestiti</t>
  </si>
  <si>
    <t>Chiusura anticipazioni (D.Lgs. 118/2011)</t>
  </si>
  <si>
    <t>Totale  residui su spese</t>
  </si>
  <si>
    <t>Indici per analisi finanziaria</t>
  </si>
  <si>
    <t>Trasferimenti dallo Stato 
(Entrata Tit. 2, Tipologia 1, Categoria 101)</t>
  </si>
  <si>
    <t>Interessi passivi 
(Spesa Tit. 1, Macroaggregato 107)</t>
  </si>
  <si>
    <t>Spesa del personale 
(Spesa Tit. 1, Macroaggregato 101)</t>
  </si>
  <si>
    <t>Quota capitale mutui 
(Spesa Tit. 4, Macroaggregato 403)</t>
  </si>
  <si>
    <t>Anticipazioni di cassa</t>
  </si>
  <si>
    <t>Grado di autonomia finanziaria</t>
  </si>
  <si>
    <t>1. Autonomia finanziaria</t>
  </si>
  <si>
    <t>Entrate tributarie+ extratributarie</t>
  </si>
  <si>
    <t>Entrate correnti</t>
  </si>
  <si>
    <t>2.Autonomia impositiva</t>
  </si>
  <si>
    <t>Entrate tributarie</t>
  </si>
  <si>
    <t>3.Dipendenza erariale</t>
  </si>
  <si>
    <t>Trasferimenti correnti statali</t>
  </si>
  <si>
    <t>Grado di rigidità del Bilancio</t>
  </si>
  <si>
    <t>1. Rigidità strutturale</t>
  </si>
  <si>
    <t>Spesa personale+rimborso mutui(cap+int)</t>
  </si>
  <si>
    <t>2. Rigidità per costo personale</t>
  </si>
  <si>
    <t>Spesa complessiva personale</t>
  </si>
  <si>
    <t>3. Rigidità per indebitamento</t>
  </si>
  <si>
    <t>Rimborso mutui (cap+int)</t>
  </si>
  <si>
    <t>Pressione fiscale ed erariale pro-capite</t>
  </si>
  <si>
    <t>1. Pressione entrate proprie pro-capite</t>
  </si>
  <si>
    <t>Numero abitanti</t>
  </si>
  <si>
    <t>2. Pressione tributaria pro-capite</t>
  </si>
  <si>
    <t>3. Indebitamento locale pro-capite</t>
  </si>
  <si>
    <t>Rimborso mutui(cap+int)</t>
  </si>
  <si>
    <t>4. Trasferimenti erariali pro-capite</t>
  </si>
  <si>
    <t>Capacità gestionale</t>
  </si>
  <si>
    <t>1. Incidenza residui attivi</t>
  </si>
  <si>
    <t xml:space="preserve">Residui attivi </t>
  </si>
  <si>
    <t>Totale accertamenti</t>
  </si>
  <si>
    <t>2. Incidenza residui passivi</t>
  </si>
  <si>
    <t>Residui passivi</t>
  </si>
  <si>
    <t>Totale impegni</t>
  </si>
  <si>
    <t>3. Velocità di riscossione entrate proprie</t>
  </si>
  <si>
    <t>Riscossioni titoli 1 + 3</t>
  </si>
  <si>
    <t>Accertamenti titoli 1 + 3</t>
  </si>
  <si>
    <t>4. Velocità di pagamenti spese correnti</t>
  </si>
  <si>
    <t>Pagamenti titolo 1</t>
  </si>
  <si>
    <t>Impegni titolo 1</t>
  </si>
  <si>
    <t>STRUTTURA - ORGANIZZAZIONE</t>
  </si>
  <si>
    <t>Personale in servizio</t>
  </si>
  <si>
    <t>Dirigenti (Segretario comunale)</t>
  </si>
  <si>
    <t>Posizioni Organizzative</t>
  </si>
  <si>
    <t>Dipendenti</t>
  </si>
  <si>
    <t>Totale Personale in servizio</t>
  </si>
  <si>
    <t>Indici per la spesa del Personale</t>
  </si>
  <si>
    <t xml:space="preserve">Spesa complessiva per il personale </t>
  </si>
  <si>
    <t>Spesa per la formazione (stanziato)</t>
  </si>
  <si>
    <t>Spesa per la formazione (impegnato)</t>
  </si>
  <si>
    <t>SPESA PER IL PERSONALE</t>
  </si>
  <si>
    <t>1. Spesa personale su spesa corrente</t>
  </si>
  <si>
    <t>Spese Correnti</t>
  </si>
  <si>
    <t>2. Spesa media del personale</t>
  </si>
  <si>
    <t>Totale personale in servizio</t>
  </si>
  <si>
    <t>3. Spesa personale pro-capite</t>
  </si>
  <si>
    <t>4. Rapporto dipendenti su popolazione</t>
  </si>
  <si>
    <t>5. Rapporto dirigenti su dipendenti</t>
  </si>
  <si>
    <t>Numero dirigenti</t>
  </si>
  <si>
    <t>6. Rapporto P.O. su dipendenti</t>
  </si>
  <si>
    <t>Numero Posizioni Organizzative</t>
  </si>
  <si>
    <t>7. Capacità di spesa su formazione</t>
  </si>
  <si>
    <t>Spesa per formazione impegnata</t>
  </si>
  <si>
    <t>Spesa per formazione stanziata</t>
  </si>
  <si>
    <t>8. Spesa media formazione</t>
  </si>
  <si>
    <t>Spesa per formazione</t>
  </si>
  <si>
    <t>9. Spesa formazione su spesa personale</t>
  </si>
  <si>
    <t>N.</t>
  </si>
  <si>
    <t xml:space="preserve">AREA ORGANIZZATIVA    </t>
  </si>
  <si>
    <t xml:space="preserve">Descrizione PROGRAMMI/PROCESSI </t>
  </si>
  <si>
    <t>MISSIONE</t>
  </si>
  <si>
    <t>NUMERATORE</t>
  </si>
  <si>
    <t>DENOMINATORE</t>
  </si>
  <si>
    <t>SCOSTAMENTO %</t>
  </si>
  <si>
    <t>FONDI E ACCANTONAMENTI</t>
  </si>
  <si>
    <t>DEBITO PUBBLICO</t>
  </si>
  <si>
    <t>Quota interessi ammortamento mutui e prestiti obbligazionari</t>
  </si>
  <si>
    <t>Quota capitale ammortamento mutui e prestiti obbligazionari</t>
  </si>
  <si>
    <t>Fondo di riserva</t>
  </si>
  <si>
    <t>Fondo crediti di dubbia esigibilità</t>
  </si>
  <si>
    <t>Altri fondi</t>
  </si>
  <si>
    <t>1,2,3</t>
  </si>
  <si>
    <t>Fondo di riserva, FCDE, altri fondi</t>
  </si>
  <si>
    <t>Sistema di protezione civile</t>
  </si>
  <si>
    <t>INDICE COMPLESSITA'</t>
  </si>
  <si>
    <t>%</t>
  </si>
  <si>
    <t>XXX</t>
  </si>
  <si>
    <t>VALORE ATTESO</t>
  </si>
  <si>
    <t>PESO PUNTO</t>
  </si>
  <si>
    <t>RISULTATI</t>
  </si>
  <si>
    <t>produttività erogabile</t>
  </si>
  <si>
    <t>PUNTEGGIO OTTENUTO</t>
  </si>
  <si>
    <t>GRADO DI RAGGIUNGIMENTO TEMPORALE DELL'OBIETTIVO</t>
  </si>
  <si>
    <t>GRADO DI RAGGIUNGIMENTO QUANLITATIVO DELL'OBIETTIVO</t>
  </si>
  <si>
    <t>GRADO DI RAGGIUNGIMENTO  DELL'OBIETTIVO</t>
  </si>
  <si>
    <t>valore premio per obj</t>
  </si>
  <si>
    <t>UNITA' 
OPERATIVE 
COINVOLTE</t>
  </si>
  <si>
    <t>INDICE DI COMPLESSITA'</t>
  </si>
  <si>
    <t xml:space="preserve">PESO DELL'OBIETTIVO </t>
  </si>
  <si>
    <t>ECONOMICITA'</t>
  </si>
  <si>
    <t>IMPATTO INTERNO  
     O ESTERNO</t>
  </si>
  <si>
    <t>COMPLESSITA'</t>
  </si>
  <si>
    <t>IMPORTANZA</t>
  </si>
  <si>
    <t>DIPENDENTI COINVOLTI</t>
  </si>
  <si>
    <t>DIRIGENTE</t>
  </si>
  <si>
    <t>Raggiungimento Temporale</t>
  </si>
  <si>
    <t>Raggiungimento Qualitativo</t>
  </si>
  <si>
    <t>Raggiungimento Obiettivi</t>
  </si>
  <si>
    <t>Valore Punto</t>
  </si>
  <si>
    <t>Budget</t>
  </si>
  <si>
    <t>Attuazione del Piano Triennale di Prevenzione della Corruzione</t>
  </si>
  <si>
    <t xml:space="preserve"> (DIA, SCIA, CIL, permessi di costruire)</t>
  </si>
  <si>
    <t>SOCCORSO CIVILE</t>
  </si>
  <si>
    <t>N. OBIETTIVO GESTIONALE</t>
  </si>
  <si>
    <t xml:space="preserve">n. abitanti 2016: </t>
  </si>
  <si>
    <t xml:space="preserve">n. abitanti 2017: </t>
  </si>
  <si>
    <t xml:space="preserve">n. abitanti 2018: </t>
  </si>
  <si>
    <t>A</t>
  </si>
  <si>
    <t>B</t>
  </si>
  <si>
    <t>M</t>
  </si>
  <si>
    <t xml:space="preserve">Tutti i dipendenti </t>
  </si>
  <si>
    <t>campi a cura del responsabile</t>
  </si>
  <si>
    <t>campi a cura del NV</t>
  </si>
  <si>
    <t>RESPONSABILE</t>
  </si>
  <si>
    <t>DESCRIZIONE OBIETTIVO</t>
  </si>
  <si>
    <t>TIPO</t>
  </si>
  <si>
    <t>RISULTATO ATTESO</t>
  </si>
  <si>
    <t>SEGRETARIO E  PO</t>
  </si>
  <si>
    <t>P</t>
  </si>
  <si>
    <t xml:space="preserve">1)  Approvazione in Giunta del PTPC relativo all'anno corrente: entro il 31/1/2016;
2) Redazione relazione sullo stato di attuazione delle misure previste dal PTPC anno corrente da parte del RPC: entro il 15/12/2016
</t>
  </si>
  <si>
    <t>GIORDANO</t>
  </si>
  <si>
    <t>Sostituzione degli impianti di illuminazione pubblica di proprietà comunale con lampade a Led</t>
  </si>
  <si>
    <t>S</t>
  </si>
  <si>
    <t>sostituzione del 100% degli impianti di proprietà</t>
  </si>
  <si>
    <t>Rifacimento copertura del bocciodromo; rifacimento manto di copertura della scuola dell'infanzia</t>
  </si>
  <si>
    <t>Conclusione dei lavori: entro il 31/12/2016</t>
  </si>
  <si>
    <t xml:space="preserve">Gestione dei cantieri di lavoro attivati con il centro per l'impiego (L.R. n. 34/2008), dei prestatori di lavoro di pubblica utilità a seguito della stipula della convenzione con il tribunale d'Ivrea (art. 186 C.d.S.) e del Centro di Igiene Mentale </t>
  </si>
  <si>
    <t>Geom. Francesco Balbi</t>
  </si>
  <si>
    <t>n. cantieri attivati:4
Relazione del responsabile sull'attività svolta</t>
  </si>
  <si>
    <t>Gestione interventi di piccola manutenzione ordinaria sul patrimonio comunale, in particolar modo scuole, stade e verde pubblico a cura degli operai del comune</t>
  </si>
  <si>
    <t xml:space="preserve">Hassan Tayoubi Idrissi; Francesco Lombardi; Alberto Tappero
</t>
  </si>
  <si>
    <t>Realizzazione degli interventi secondo le indicazioni del responsabile del servizio che relazionerà a consuntivo</t>
  </si>
  <si>
    <t>SEGRETARIO C.LE</t>
  </si>
  <si>
    <t>Attivazione e coordinamento del servizio "Nonni Vigile"</t>
  </si>
  <si>
    <t>Rizzi Gio Batta
Cordera Giuseppe</t>
  </si>
  <si>
    <t>Attivazione per anno scolastico 2015-2016</t>
  </si>
  <si>
    <t xml:space="preserve">Gestire i servizi di vigilanza sul territorio e sulle attività della popolazione.                       Gestire le attività del Servizio Commercio </t>
  </si>
  <si>
    <t>TURISMO</t>
  </si>
  <si>
    <t>Sviluppo e la valorizzazione del turismo</t>
  </si>
  <si>
    <t>Aree protette, parchi naturali, protezione naturalistica e forestazione</t>
  </si>
  <si>
    <t>Interventi per le famiglie</t>
  </si>
  <si>
    <t>SERVIZI GENERALI</t>
  </si>
  <si>
    <t>SERVIZIO FINANZIARIO</t>
  </si>
  <si>
    <t>SERVIZIO TECNICO</t>
  </si>
  <si>
    <t>SERVIZI FINANZ.,TECNICO E GENERALI</t>
  </si>
  <si>
    <t>SERVIZI TECNICO E GENERALI</t>
  </si>
  <si>
    <t>SERVIZIO FINANZ. E TECNICO</t>
  </si>
  <si>
    <t>ERVIZIO FINANZIARIO E TECNICO</t>
  </si>
  <si>
    <t xml:space="preserve">SERVIZIO FINANZIARIO </t>
  </si>
  <si>
    <t>Approfondimento della norma e istituzione del registro delle unioni civili</t>
  </si>
  <si>
    <t>Scotellaro Manuela</t>
  </si>
  <si>
    <t>Relazione del responsabile di servizio</t>
  </si>
  <si>
    <t>Convenzionamento con la cooperativa incaricata di gestire il centro di prima accoglienza per richiedenti asilo politico e l'utilizzo degli ospitati per lavori di pubblica utilità</t>
  </si>
  <si>
    <t>Tecla Solari
Scotellaro Nicoletta</t>
  </si>
  <si>
    <t>n. rifugiati coordinati: 15
Relazione del responsabile di servizio</t>
  </si>
  <si>
    <t>Gestione delle procedure con la centrale unica di committenza  per la proroga dell'appalto della mensa scolastica nel rispetto del nuovo codice degli appalti</t>
  </si>
  <si>
    <t>Elisabetta Jannuzzi</t>
  </si>
  <si>
    <t>Procedure per le esumazioni presso il cimitero comunale</t>
  </si>
  <si>
    <t xml:space="preserve">conclusione delle 53 esumazioni previste </t>
  </si>
  <si>
    <t>Cura di tutti gli adempimenti per il recepimento e l’attuazione del nuovo ordinamento contabile previsto dal D.Lgs n.118/2011 a partire dall’approvazione del bilancio 2016-2018.</t>
  </si>
  <si>
    <t>Margherita Malvasio</t>
  </si>
  <si>
    <t>Predisposizione degli atti entro la scadenza di legge.</t>
  </si>
  <si>
    <t>Attivazione del mandato informatico</t>
  </si>
  <si>
    <t>Da agosto 2016</t>
  </si>
  <si>
    <t>Controllo TASI anni 2014-2015, invio lettere ai contribuenti risultati inadempienti e invio avvisi di liquidazione</t>
  </si>
  <si>
    <t>Levi Gabriella</t>
  </si>
  <si>
    <t>Accertamenti attesi: € 44.000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</si>
</sst>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€&quot;\ #,##0;[Red]\-&quot;€&quot;\ #,##0"/>
    <numFmt numFmtId="7" formatCode="&quot;€&quot;\ #,##0.00;\-&quot;€&quot;\ #,##0.00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-2]\ * #,##0.00_-;\-[$€-2]\ * #,##0.00_-;_-[$€-2]\ * &quot;-&quot;??_-"/>
    <numFmt numFmtId="165" formatCode="_(&quot;L.&quot;* #,##0.00_);_(&quot;L.&quot;* \(#,##0.00\);_(&quot;L.&quot;* &quot;-&quot;??_);_(@_)"/>
    <numFmt numFmtId="166" formatCode="&quot;€&quot;\ #,##0.00"/>
    <numFmt numFmtId="167" formatCode="_-[$€]\ * #,##0.00_-;\-[$€]\ * #,##0.00_-;_-[$€]\ * &quot;-&quot;??_-;_-@_-"/>
  </numFmts>
  <fonts count="4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color indexed="10"/>
      <name val="Tahoma"/>
      <family val="2"/>
    </font>
    <font>
      <sz val="8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8"/>
      <color indexed="10"/>
      <name val="Tahoma"/>
      <family val="2"/>
    </font>
    <font>
      <sz val="10"/>
      <color indexed="10"/>
      <name val="Tahoma"/>
      <family val="2"/>
    </font>
    <font>
      <b/>
      <sz val="8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u/>
      <sz val="10"/>
      <name val="Tahoma"/>
      <family val="2"/>
    </font>
    <font>
      <sz val="9"/>
      <color indexed="10"/>
      <name val="Tahoma"/>
      <family val="2"/>
    </font>
    <font>
      <b/>
      <sz val="10"/>
      <name val="Arial"/>
      <family val="2"/>
    </font>
    <font>
      <b/>
      <i/>
      <sz val="12"/>
      <color indexed="8"/>
      <name val="Calibri"/>
      <family val="2"/>
    </font>
    <font>
      <sz val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indexed="13"/>
      <name val="Tahoma"/>
      <family val="2"/>
    </font>
    <font>
      <sz val="8"/>
      <color indexed="13"/>
      <name val="Tahoma"/>
      <family val="2"/>
    </font>
    <font>
      <b/>
      <vertAlign val="subscript"/>
      <sz val="10"/>
      <name val="Tahoma"/>
      <family val="2"/>
    </font>
    <font>
      <b/>
      <sz val="9"/>
      <name val="Arial"/>
      <family val="2"/>
    </font>
    <font>
      <b/>
      <sz val="10"/>
      <color indexed="12"/>
      <name val="Tahoma"/>
      <family val="2"/>
    </font>
    <font>
      <b/>
      <sz val="14"/>
      <name val="Tahoma"/>
      <family val="2"/>
    </font>
    <font>
      <b/>
      <sz val="14"/>
      <name val="Arial"/>
      <family val="2"/>
    </font>
    <font>
      <sz val="11"/>
      <name val="Arial"/>
      <family val="2"/>
    </font>
    <font>
      <sz val="10"/>
      <color indexed="81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165" fontId="3" fillId="0" borderId="0" applyFont="0" applyFill="0" applyBorder="0" applyAlignment="0" applyProtection="0"/>
    <xf numFmtId="44" fontId="23" fillId="0" borderId="0" applyFont="0" applyFill="0" applyBorder="0" applyAlignment="0" applyProtection="0"/>
    <xf numFmtId="167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42" fillId="0" borderId="0"/>
    <xf numFmtId="9" fontId="42" fillId="0" borderId="0" applyFont="0" applyFill="0" applyBorder="0" applyAlignment="0" applyProtection="0"/>
    <xf numFmtId="167" fontId="42" fillId="0" borderId="0" applyFont="0" applyFill="0" applyBorder="0" applyAlignment="0" applyProtection="0"/>
  </cellStyleXfs>
  <cellXfs count="580">
    <xf numFmtId="0" fontId="0" fillId="0" borderId="0" xfId="0"/>
    <xf numFmtId="0" fontId="19" fillId="0" borderId="0" xfId="0" applyFont="1"/>
    <xf numFmtId="0" fontId="0" fillId="0" borderId="0" xfId="0" applyAlignment="1">
      <alignment wrapText="1"/>
    </xf>
    <xf numFmtId="0" fontId="6" fillId="0" borderId="1" xfId="6" applyFont="1" applyBorder="1" applyAlignment="1">
      <alignment horizontal="center"/>
    </xf>
    <xf numFmtId="0" fontId="7" fillId="0" borderId="2" xfId="6" applyFont="1" applyBorder="1" applyAlignment="1">
      <alignment horizontal="center"/>
    </xf>
    <xf numFmtId="0" fontId="5" fillId="0" borderId="0" xfId="6" applyFont="1"/>
    <xf numFmtId="10" fontId="5" fillId="0" borderId="0" xfId="6" applyNumberFormat="1" applyFont="1"/>
    <xf numFmtId="0" fontId="11" fillId="0" borderId="0" xfId="6" applyFont="1"/>
    <xf numFmtId="0" fontId="8" fillId="0" borderId="0" xfId="6" applyFont="1"/>
    <xf numFmtId="0" fontId="12" fillId="0" borderId="0" xfId="6" applyFont="1"/>
    <xf numFmtId="0" fontId="6" fillId="2" borderId="3" xfId="6" applyFont="1" applyFill="1" applyBorder="1" applyAlignment="1">
      <alignment vertical="center"/>
    </xf>
    <xf numFmtId="0" fontId="6" fillId="2" borderId="4" xfId="6" applyFont="1" applyFill="1" applyBorder="1" applyAlignment="1">
      <alignment vertical="center"/>
    </xf>
    <xf numFmtId="1" fontId="6" fillId="2" borderId="5" xfId="6" applyNumberFormat="1" applyFont="1" applyFill="1" applyBorder="1" applyAlignment="1" applyProtection="1">
      <alignment vertical="center" wrapText="1"/>
      <protection locked="0"/>
    </xf>
    <xf numFmtId="1" fontId="6" fillId="2" borderId="6" xfId="6" applyNumberFormat="1" applyFont="1" applyFill="1" applyBorder="1" applyAlignment="1" applyProtection="1">
      <alignment vertical="center" wrapText="1"/>
      <protection locked="0"/>
    </xf>
    <xf numFmtId="0" fontId="6" fillId="2" borderId="5" xfId="6" applyFont="1" applyFill="1" applyBorder="1" applyAlignment="1">
      <alignment vertical="center"/>
    </xf>
    <xf numFmtId="0" fontId="5" fillId="0" borderId="0" xfId="6" applyFont="1" applyFill="1"/>
    <xf numFmtId="0" fontId="6" fillId="2" borderId="7" xfId="6" applyFont="1" applyFill="1" applyBorder="1" applyAlignment="1" applyProtection="1">
      <alignment vertical="center" wrapText="1"/>
      <protection locked="0"/>
    </xf>
    <xf numFmtId="0" fontId="6" fillId="2" borderId="1" xfId="6" applyFont="1" applyFill="1" applyBorder="1" applyAlignment="1" applyProtection="1">
      <alignment vertical="center" wrapText="1"/>
      <protection locked="0"/>
    </xf>
    <xf numFmtId="0" fontId="5" fillId="0" borderId="8" xfId="6" applyFont="1" applyFill="1" applyBorder="1" applyAlignment="1"/>
    <xf numFmtId="0" fontId="5" fillId="0" borderId="9" xfId="6" applyFont="1" applyFill="1" applyBorder="1" applyAlignment="1"/>
    <xf numFmtId="0" fontId="5" fillId="0" borderId="10" xfId="6" applyFont="1" applyFill="1" applyBorder="1" applyAlignment="1"/>
    <xf numFmtId="0" fontId="5" fillId="0" borderId="11" xfId="6" applyFont="1" applyBorder="1"/>
    <xf numFmtId="0" fontId="5" fillId="0" borderId="12" xfId="6" applyFont="1" applyBorder="1"/>
    <xf numFmtId="0" fontId="5" fillId="0" borderId="0" xfId="6" applyFont="1" applyAlignment="1">
      <alignment horizontal="left"/>
    </xf>
    <xf numFmtId="0" fontId="6" fillId="0" borderId="13" xfId="6" applyFont="1" applyBorder="1" applyAlignment="1">
      <alignment horizontal="center"/>
    </xf>
    <xf numFmtId="0" fontId="7" fillId="0" borderId="14" xfId="6" applyFont="1" applyBorder="1" applyAlignment="1">
      <alignment horizontal="center"/>
    </xf>
    <xf numFmtId="0" fontId="5" fillId="0" borderId="0" xfId="6" applyFont="1" applyFill="1" applyBorder="1" applyAlignment="1"/>
    <xf numFmtId="0" fontId="13" fillId="3" borderId="15" xfId="6" applyFont="1" applyFill="1" applyBorder="1" applyAlignment="1" applyProtection="1">
      <alignment horizontal="center" vertical="center"/>
      <protection hidden="1"/>
    </xf>
    <xf numFmtId="0" fontId="8" fillId="3" borderId="16" xfId="6" applyFont="1" applyFill="1" applyBorder="1" applyAlignment="1" applyProtection="1">
      <alignment horizontal="center" vertical="center"/>
      <protection hidden="1"/>
    </xf>
    <xf numFmtId="166" fontId="8" fillId="3" borderId="15" xfId="6" applyNumberFormat="1" applyFont="1" applyFill="1" applyBorder="1" applyAlignment="1" applyProtection="1">
      <alignment vertical="center"/>
      <protection locked="0"/>
    </xf>
    <xf numFmtId="166" fontId="8" fillId="4" borderId="16" xfId="6" applyNumberFormat="1" applyFont="1" applyFill="1" applyBorder="1" applyProtection="1">
      <protection hidden="1"/>
    </xf>
    <xf numFmtId="4" fontId="5" fillId="0" borderId="0" xfId="6" applyNumberFormat="1" applyFont="1"/>
    <xf numFmtId="166" fontId="13" fillId="2" borderId="17" xfId="6" applyNumberFormat="1" applyFont="1" applyFill="1" applyBorder="1" applyAlignment="1" applyProtection="1">
      <alignment vertical="center"/>
    </xf>
    <xf numFmtId="166" fontId="13" fillId="2" borderId="18" xfId="6" applyNumberFormat="1" applyFont="1" applyFill="1" applyBorder="1" applyAlignment="1" applyProtection="1">
      <alignment vertical="center"/>
    </xf>
    <xf numFmtId="0" fontId="6" fillId="0" borderId="19" xfId="6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 wrapText="1"/>
    </xf>
    <xf numFmtId="0" fontId="6" fillId="0" borderId="20" xfId="6" applyFont="1" applyBorder="1" applyAlignment="1">
      <alignment horizontal="center" vertical="center" wrapText="1"/>
    </xf>
    <xf numFmtId="0" fontId="4" fillId="0" borderId="0" xfId="6" applyFill="1" applyBorder="1" applyAlignment="1" applyProtection="1">
      <protection hidden="1"/>
    </xf>
    <xf numFmtId="0" fontId="6" fillId="0" borderId="0" xfId="6" applyFont="1"/>
    <xf numFmtId="0" fontId="8" fillId="3" borderId="15" xfId="6" applyFont="1" applyFill="1" applyBorder="1" applyAlignment="1" applyProtection="1">
      <alignment horizontal="center" vertical="center"/>
      <protection hidden="1"/>
    </xf>
    <xf numFmtId="0" fontId="9" fillId="0" borderId="21" xfId="6" applyFont="1" applyFill="1" applyBorder="1" applyAlignment="1" applyProtection="1">
      <alignment horizontal="center" vertical="center"/>
      <protection hidden="1"/>
    </xf>
    <xf numFmtId="166" fontId="13" fillId="2" borderId="15" xfId="6" applyNumberFormat="1" applyFont="1" applyFill="1" applyBorder="1" applyAlignment="1" applyProtection="1">
      <alignment vertical="center"/>
    </xf>
    <xf numFmtId="166" fontId="13" fillId="2" borderId="16" xfId="6" applyNumberFormat="1" applyFont="1" applyFill="1" applyBorder="1" applyAlignment="1" applyProtection="1">
      <alignment vertical="center"/>
    </xf>
    <xf numFmtId="0" fontId="5" fillId="0" borderId="19" xfId="6" applyFont="1" applyBorder="1"/>
    <xf numFmtId="0" fontId="5" fillId="0" borderId="0" xfId="6" applyFont="1" applyBorder="1"/>
    <xf numFmtId="0" fontId="5" fillId="0" borderId="20" xfId="6" applyFont="1" applyBorder="1"/>
    <xf numFmtId="0" fontId="6" fillId="0" borderId="22" xfId="6" applyFont="1" applyBorder="1" applyAlignment="1">
      <alignment horizontal="center"/>
    </xf>
    <xf numFmtId="0" fontId="7" fillId="0" borderId="23" xfId="6" applyFont="1" applyBorder="1" applyAlignment="1">
      <alignment horizontal="center"/>
    </xf>
    <xf numFmtId="3" fontId="5" fillId="0" borderId="0" xfId="6" applyNumberFormat="1" applyFont="1"/>
    <xf numFmtId="0" fontId="18" fillId="0" borderId="24" xfId="6" applyFont="1" applyFill="1" applyBorder="1" applyAlignment="1">
      <alignment horizontal="center" vertical="center" wrapText="1"/>
    </xf>
    <xf numFmtId="0" fontId="4" fillId="0" borderId="0" xfId="6" applyAlignment="1">
      <alignment horizontal="center" vertical="center" wrapText="1"/>
    </xf>
    <xf numFmtId="0" fontId="4" fillId="0" borderId="0" xfId="6"/>
    <xf numFmtId="0" fontId="4" fillId="0" borderId="0" xfId="6" applyFill="1"/>
    <xf numFmtId="0" fontId="0" fillId="0" borderId="0" xfId="0" applyAlignment="1">
      <alignment horizontal="center" vertical="center"/>
    </xf>
    <xf numFmtId="0" fontId="0" fillId="0" borderId="15" xfId="0" applyBorder="1"/>
    <xf numFmtId="0" fontId="0" fillId="0" borderId="15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13" xfId="0" applyBorder="1"/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wrapText="1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wrapText="1"/>
    </xf>
    <xf numFmtId="0" fontId="0" fillId="0" borderId="0" xfId="0" applyAlignment="1">
      <alignment horizontal="right"/>
    </xf>
    <xf numFmtId="0" fontId="0" fillId="0" borderId="39" xfId="0" applyBorder="1" applyAlignment="1">
      <alignment wrapText="1"/>
    </xf>
    <xf numFmtId="0" fontId="0" fillId="0" borderId="13" xfId="0" applyBorder="1" applyAlignment="1">
      <alignment wrapText="1"/>
    </xf>
    <xf numFmtId="43" fontId="0" fillId="0" borderId="0" xfId="0" applyNumberFormat="1"/>
    <xf numFmtId="0" fontId="2" fillId="0" borderId="24" xfId="6" applyFont="1" applyFill="1" applyBorder="1"/>
    <xf numFmtId="0" fontId="2" fillId="0" borderId="0" xfId="6" applyFont="1" applyFill="1"/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6" fillId="0" borderId="15" xfId="4" applyFont="1" applyFill="1" applyBorder="1" applyAlignment="1" applyProtection="1">
      <alignment horizontal="center" vertical="center" wrapText="1"/>
      <protection locked="0"/>
    </xf>
    <xf numFmtId="0" fontId="6" fillId="0" borderId="15" xfId="4" applyFont="1" applyFill="1" applyBorder="1" applyAlignment="1" applyProtection="1">
      <alignment horizontal="center" vertical="center" wrapText="1"/>
    </xf>
    <xf numFmtId="0" fontId="36" fillId="8" borderId="15" xfId="4" applyFont="1" applyFill="1" applyBorder="1" applyAlignment="1" applyProtection="1">
      <alignment horizontal="left" vertical="center" wrapText="1"/>
      <protection locked="0"/>
    </xf>
    <xf numFmtId="0" fontId="37" fillId="0" borderId="15" xfId="4" applyFont="1" applyFill="1" applyBorder="1" applyAlignment="1" applyProtection="1">
      <alignment horizontal="center" vertical="center" wrapText="1"/>
      <protection locked="0"/>
    </xf>
    <xf numFmtId="0" fontId="36" fillId="0" borderId="15" xfId="4" applyFont="1" applyFill="1" applyBorder="1" applyAlignment="1" applyProtection="1">
      <alignment horizontal="left" vertical="center" wrapText="1"/>
      <protection locked="0"/>
    </xf>
    <xf numFmtId="0" fontId="37" fillId="0" borderId="15" xfId="4" applyFont="1" applyFill="1" applyBorder="1" applyAlignment="1">
      <alignment vertical="center" wrapText="1"/>
    </xf>
    <xf numFmtId="0" fontId="36" fillId="0" borderId="15" xfId="4" applyFont="1" applyFill="1" applyBorder="1" applyAlignment="1" applyProtection="1">
      <alignment horizontal="left" vertical="top" wrapText="1"/>
      <protection locked="0"/>
    </xf>
    <xf numFmtId="0" fontId="0" fillId="0" borderId="111" xfId="0" applyBorder="1" applyAlignment="1">
      <alignment vertical="center" wrapText="1"/>
    </xf>
    <xf numFmtId="0" fontId="0" fillId="0" borderId="11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44" fontId="0" fillId="0" borderId="0" xfId="8" applyFont="1"/>
    <xf numFmtId="0" fontId="38" fillId="0" borderId="30" xfId="0" applyFont="1" applyBorder="1" applyAlignment="1">
      <alignment horizontal="center" vertical="center"/>
    </xf>
    <xf numFmtId="44" fontId="38" fillId="12" borderId="30" xfId="8" applyFont="1" applyFill="1" applyBorder="1" applyAlignment="1">
      <alignment horizontal="center" vertical="center"/>
    </xf>
    <xf numFmtId="0" fontId="38" fillId="12" borderId="30" xfId="0" applyFont="1" applyFill="1" applyBorder="1" applyAlignment="1">
      <alignment horizontal="center" vertical="center"/>
    </xf>
    <xf numFmtId="44" fontId="38" fillId="12" borderId="30" xfId="8" applyFont="1" applyFill="1" applyBorder="1" applyAlignment="1">
      <alignment horizontal="center" vertical="center" wrapText="1"/>
    </xf>
    <xf numFmtId="0" fontId="38" fillId="12" borderId="30" xfId="0" applyFont="1" applyFill="1" applyBorder="1" applyAlignment="1">
      <alignment horizontal="center" vertical="center" wrapText="1"/>
    </xf>
    <xf numFmtId="0" fontId="38" fillId="12" borderId="44" xfId="0" applyFont="1" applyFill="1" applyBorder="1" applyAlignment="1">
      <alignment horizontal="center" vertical="center" wrapText="1"/>
    </xf>
    <xf numFmtId="44" fontId="38" fillId="13" borderId="29" xfId="8" applyFont="1" applyFill="1" applyBorder="1" applyAlignment="1">
      <alignment horizontal="center" vertical="center"/>
    </xf>
    <xf numFmtId="0" fontId="38" fillId="13" borderId="30" xfId="0" applyFont="1" applyFill="1" applyBorder="1" applyAlignment="1">
      <alignment horizontal="center" vertical="center"/>
    </xf>
    <xf numFmtId="44" fontId="38" fillId="14" borderId="29" xfId="8" applyFont="1" applyFill="1" applyBorder="1" applyAlignment="1">
      <alignment horizontal="center" vertical="center"/>
    </xf>
    <xf numFmtId="0" fontId="38" fillId="14" borderId="30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4" fontId="23" fillId="12" borderId="13" xfId="8" applyFont="1" applyFill="1" applyBorder="1"/>
    <xf numFmtId="0" fontId="23" fillId="12" borderId="13" xfId="0" applyFont="1" applyFill="1" applyBorder="1"/>
    <xf numFmtId="2" fontId="23" fillId="12" borderId="14" xfId="0" applyNumberFormat="1" applyFont="1" applyFill="1" applyBorder="1"/>
    <xf numFmtId="44" fontId="0" fillId="13" borderId="31" xfId="8" applyFont="1" applyFill="1" applyBorder="1"/>
    <xf numFmtId="0" fontId="0" fillId="13" borderId="13" xfId="0" applyFill="1" applyBorder="1"/>
    <xf numFmtId="44" fontId="0" fillId="13" borderId="36" xfId="8" applyFont="1" applyFill="1" applyBorder="1"/>
    <xf numFmtId="44" fontId="0" fillId="14" borderId="31" xfId="8" applyFont="1" applyFill="1" applyBorder="1"/>
    <xf numFmtId="0" fontId="0" fillId="14" borderId="13" xfId="0" applyFill="1" applyBorder="1"/>
    <xf numFmtId="44" fontId="0" fillId="14" borderId="14" xfId="8" applyFont="1" applyFill="1" applyBorder="1"/>
    <xf numFmtId="44" fontId="23" fillId="12" borderId="15" xfId="8" applyFont="1" applyFill="1" applyBorder="1"/>
    <xf numFmtId="0" fontId="23" fillId="12" borderId="15" xfId="0" applyFont="1" applyFill="1" applyBorder="1"/>
    <xf numFmtId="2" fontId="23" fillId="12" borderId="16" xfId="0" applyNumberFormat="1" applyFont="1" applyFill="1" applyBorder="1"/>
    <xf numFmtId="44" fontId="0" fillId="13" borderId="21" xfId="8" applyFont="1" applyFill="1" applyBorder="1"/>
    <xf numFmtId="0" fontId="0" fillId="13" borderId="15" xfId="0" applyFill="1" applyBorder="1"/>
    <xf numFmtId="44" fontId="0" fillId="13" borderId="25" xfId="8" applyFont="1" applyFill="1" applyBorder="1"/>
    <xf numFmtId="44" fontId="0" fillId="14" borderId="21" xfId="8" applyFont="1" applyFill="1" applyBorder="1"/>
    <xf numFmtId="0" fontId="0" fillId="14" borderId="15" xfId="0" applyFill="1" applyBorder="1"/>
    <xf numFmtId="44" fontId="0" fillId="14" borderId="16" xfId="8" applyFont="1" applyFill="1" applyBorder="1"/>
    <xf numFmtId="44" fontId="23" fillId="12" borderId="17" xfId="8" applyFont="1" applyFill="1" applyBorder="1"/>
    <xf numFmtId="0" fontId="23" fillId="12" borderId="17" xfId="0" applyFont="1" applyFill="1" applyBorder="1"/>
    <xf numFmtId="2" fontId="23" fillId="12" borderId="18" xfId="0" applyNumberFormat="1" applyFont="1" applyFill="1" applyBorder="1"/>
    <xf numFmtId="44" fontId="0" fillId="13" borderId="32" xfId="8" applyFont="1" applyFill="1" applyBorder="1"/>
    <xf numFmtId="0" fontId="0" fillId="13" borderId="17" xfId="0" applyFill="1" applyBorder="1"/>
    <xf numFmtId="44" fontId="0" fillId="13" borderId="37" xfId="8" applyFont="1" applyFill="1" applyBorder="1"/>
    <xf numFmtId="44" fontId="0" fillId="14" borderId="32" xfId="8" applyFont="1" applyFill="1" applyBorder="1"/>
    <xf numFmtId="0" fontId="0" fillId="14" borderId="17" xfId="0" applyFill="1" applyBorder="1"/>
    <xf numFmtId="44" fontId="0" fillId="14" borderId="18" xfId="8" applyFont="1" applyFill="1" applyBorder="1"/>
    <xf numFmtId="44" fontId="23" fillId="0" borderId="0" xfId="8" applyFont="1" applyBorder="1"/>
    <xf numFmtId="0" fontId="23" fillId="0" borderId="0" xfId="0" applyFont="1" applyBorder="1"/>
    <xf numFmtId="2" fontId="23" fillId="0" borderId="0" xfId="0" applyNumberFormat="1" applyFont="1" applyBorder="1"/>
    <xf numFmtId="44" fontId="23" fillId="12" borderId="13" xfId="8" applyFont="1" applyFill="1" applyBorder="1" applyAlignment="1">
      <alignment wrapText="1"/>
    </xf>
    <xf numFmtId="44" fontId="0" fillId="13" borderId="33" xfId="8" applyFont="1" applyFill="1" applyBorder="1"/>
    <xf numFmtId="44" fontId="23" fillId="12" borderId="15" xfId="8" applyFont="1" applyFill="1" applyBorder="1" applyAlignment="1">
      <alignment wrapText="1"/>
    </xf>
    <xf numFmtId="44" fontId="0" fillId="13" borderId="2" xfId="8" applyFont="1" applyFill="1" applyBorder="1"/>
    <xf numFmtId="44" fontId="0" fillId="13" borderId="34" xfId="8" applyFont="1" applyFill="1" applyBorder="1"/>
    <xf numFmtId="44" fontId="0" fillId="0" borderId="0" xfId="8" applyFont="1" applyBorder="1"/>
    <xf numFmtId="0" fontId="40" fillId="0" borderId="17" xfId="0" applyFont="1" applyBorder="1" applyAlignment="1">
      <alignment wrapText="1"/>
    </xf>
    <xf numFmtId="0" fontId="40" fillId="0" borderId="0" xfId="0" applyFont="1" applyBorder="1" applyAlignment="1">
      <alignment wrapText="1"/>
    </xf>
    <xf numFmtId="44" fontId="23" fillId="0" borderId="0" xfId="8" applyFont="1" applyBorder="1" applyAlignment="1">
      <alignment wrapText="1"/>
    </xf>
    <xf numFmtId="0" fontId="0" fillId="0" borderId="13" xfId="0" applyBorder="1" applyAlignment="1">
      <alignment horizontal="center" vertical="center"/>
    </xf>
    <xf numFmtId="2" fontId="23" fillId="12" borderId="13" xfId="0" applyNumberFormat="1" applyFont="1" applyFill="1" applyBorder="1"/>
    <xf numFmtId="44" fontId="0" fillId="13" borderId="13" xfId="8" applyFont="1" applyFill="1" applyBorder="1"/>
    <xf numFmtId="44" fontId="0" fillId="14" borderId="13" xfId="8" applyFont="1" applyFill="1" applyBorder="1"/>
    <xf numFmtId="0" fontId="0" fillId="0" borderId="17" xfId="0" applyBorder="1" applyAlignment="1">
      <alignment horizontal="center" vertical="center"/>
    </xf>
    <xf numFmtId="44" fontId="23" fillId="12" borderId="27" xfId="8" applyFont="1" applyFill="1" applyBorder="1"/>
    <xf numFmtId="0" fontId="23" fillId="12" borderId="27" xfId="0" applyFont="1" applyFill="1" applyBorder="1"/>
    <xf numFmtId="44" fontId="0" fillId="13" borderId="38" xfId="8" applyFont="1" applyFill="1" applyBorder="1"/>
    <xf numFmtId="44" fontId="0" fillId="14" borderId="26" xfId="8" applyFont="1" applyFill="1" applyBorder="1"/>
    <xf numFmtId="0" fontId="0" fillId="14" borderId="27" xfId="0" applyFill="1" applyBorder="1"/>
    <xf numFmtId="44" fontId="0" fillId="14" borderId="35" xfId="8" applyFont="1" applyFill="1" applyBorder="1"/>
    <xf numFmtId="2" fontId="23" fillId="12" borderId="27" xfId="0" applyNumberFormat="1" applyFont="1" applyFill="1" applyBorder="1"/>
    <xf numFmtId="44" fontId="0" fillId="13" borderId="35" xfId="8" applyFont="1" applyFill="1" applyBorder="1"/>
    <xf numFmtId="0" fontId="0" fillId="13" borderId="28" xfId="0" applyFill="1" applyBorder="1"/>
    <xf numFmtId="44" fontId="23" fillId="0" borderId="0" xfId="8" applyFont="1"/>
    <xf numFmtId="0" fontId="23" fillId="0" borderId="0" xfId="0" applyFont="1"/>
    <xf numFmtId="44" fontId="23" fillId="12" borderId="39" xfId="8" applyFont="1" applyFill="1" applyBorder="1"/>
    <xf numFmtId="0" fontId="23" fillId="12" borderId="39" xfId="0" applyFont="1" applyFill="1" applyBorder="1"/>
    <xf numFmtId="2" fontId="23" fillId="12" borderId="43" xfId="0" applyNumberFormat="1" applyFont="1" applyFill="1" applyBorder="1"/>
    <xf numFmtId="44" fontId="0" fillId="13" borderId="40" xfId="8" applyFont="1" applyFill="1" applyBorder="1"/>
    <xf numFmtId="0" fontId="0" fillId="13" borderId="39" xfId="0" applyFill="1" applyBorder="1"/>
    <xf numFmtId="44" fontId="0" fillId="13" borderId="41" xfId="8" applyFont="1" applyFill="1" applyBorder="1"/>
    <xf numFmtId="44" fontId="0" fillId="14" borderId="42" xfId="8" applyFont="1" applyFill="1" applyBorder="1"/>
    <xf numFmtId="0" fontId="0" fillId="14" borderId="39" xfId="0" applyFill="1" applyBorder="1"/>
    <xf numFmtId="44" fontId="39" fillId="0" borderId="0" xfId="8" applyFont="1"/>
    <xf numFmtId="43" fontId="23" fillId="0" borderId="0" xfId="11" applyFont="1"/>
    <xf numFmtId="43" fontId="39" fillId="0" borderId="0" xfId="11" applyFont="1"/>
    <xf numFmtId="0" fontId="39" fillId="0" borderId="0" xfId="0" applyFont="1"/>
    <xf numFmtId="0" fontId="38" fillId="13" borderId="45" xfId="8" applyNumberFormat="1" applyFont="1" applyFill="1" applyBorder="1" applyAlignment="1">
      <alignment horizontal="center" vertical="center" wrapText="1"/>
    </xf>
    <xf numFmtId="0" fontId="38" fillId="14" borderId="44" xfId="8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7" xfId="0" applyBorder="1" applyAlignment="1">
      <alignment vertical="center"/>
    </xf>
    <xf numFmtId="0" fontId="0" fillId="0" borderId="59" xfId="0" applyBorder="1"/>
    <xf numFmtId="0" fontId="0" fillId="0" borderId="20" xfId="0" applyBorder="1"/>
    <xf numFmtId="0" fontId="0" fillId="0" borderId="120" xfId="0" applyBorder="1"/>
    <xf numFmtId="44" fontId="0" fillId="14" borderId="43" xfId="8" applyFont="1" applyFill="1" applyBorder="1"/>
    <xf numFmtId="0" fontId="41" fillId="0" borderId="0" xfId="0" applyFont="1"/>
    <xf numFmtId="0" fontId="41" fillId="0" borderId="0" xfId="0" applyFont="1" applyAlignment="1">
      <alignment horizontal="center" vertical="center"/>
    </xf>
    <xf numFmtId="44" fontId="41" fillId="0" borderId="0" xfId="8" applyFont="1" applyAlignment="1">
      <alignment horizontal="right"/>
    </xf>
    <xf numFmtId="0" fontId="41" fillId="11" borderId="0" xfId="0" applyFont="1" applyFill="1"/>
    <xf numFmtId="44" fontId="41" fillId="0" borderId="0" xfId="8" applyFont="1"/>
    <xf numFmtId="0" fontId="37" fillId="0" borderId="15" xfId="4" applyFont="1" applyFill="1" applyBorder="1" applyAlignment="1" applyProtection="1">
      <alignment horizontal="left" vertical="center" wrapText="1"/>
      <protection locked="0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54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1" fontId="23" fillId="12" borderId="15" xfId="8" applyNumberFormat="1" applyFont="1" applyFill="1" applyBorder="1"/>
    <xf numFmtId="1" fontId="0" fillId="13" borderId="25" xfId="8" applyNumberFormat="1" applyFont="1" applyFill="1" applyBorder="1"/>
    <xf numFmtId="1" fontId="0" fillId="14" borderId="16" xfId="8" applyNumberFormat="1" applyFont="1" applyFill="1" applyBorder="1"/>
    <xf numFmtId="166" fontId="0" fillId="14" borderId="16" xfId="8" applyNumberFormat="1" applyFont="1" applyFill="1" applyBorder="1"/>
    <xf numFmtId="2" fontId="23" fillId="12" borderId="15" xfId="8" applyNumberFormat="1" applyFont="1" applyFill="1" applyBorder="1"/>
    <xf numFmtId="1" fontId="0" fillId="13" borderId="2" xfId="8" applyNumberFormat="1" applyFont="1" applyFill="1" applyBorder="1"/>
    <xf numFmtId="1" fontId="0" fillId="14" borderId="21" xfId="8" applyNumberFormat="1" applyFont="1" applyFill="1" applyBorder="1"/>
    <xf numFmtId="2" fontId="0" fillId="13" borderId="25" xfId="8" applyNumberFormat="1" applyFont="1" applyFill="1" applyBorder="1"/>
    <xf numFmtId="2" fontId="0" fillId="14" borderId="16" xfId="8" applyNumberFormat="1" applyFont="1" applyFill="1" applyBorder="1"/>
    <xf numFmtId="1" fontId="23" fillId="12" borderId="15" xfId="8" applyNumberFormat="1" applyFont="1" applyFill="1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54" xfId="0" applyBorder="1" applyAlignment="1">
      <alignment wrapText="1"/>
    </xf>
    <xf numFmtId="44" fontId="23" fillId="12" borderId="54" xfId="8" applyFont="1" applyFill="1" applyBorder="1"/>
    <xf numFmtId="0" fontId="23" fillId="12" borderId="54" xfId="0" applyFont="1" applyFill="1" applyBorder="1"/>
    <xf numFmtId="2" fontId="23" fillId="12" borderId="121" xfId="0" applyNumberFormat="1" applyFont="1" applyFill="1" applyBorder="1"/>
    <xf numFmtId="44" fontId="0" fillId="13" borderId="107" xfId="8" applyFont="1" applyFill="1" applyBorder="1"/>
    <xf numFmtId="0" fontId="0" fillId="13" borderId="54" xfId="0" applyFill="1" applyBorder="1"/>
    <xf numFmtId="44" fontId="0" fillId="13" borderId="104" xfId="8" applyFont="1" applyFill="1" applyBorder="1"/>
    <xf numFmtId="44" fontId="0" fillId="14" borderId="110" xfId="8" applyFont="1" applyFill="1" applyBorder="1"/>
    <xf numFmtId="0" fontId="0" fillId="14" borderId="54" xfId="0" applyFill="1" applyBorder="1"/>
    <xf numFmtId="44" fontId="0" fillId="14" borderId="121" xfId="8" applyFont="1" applyFill="1" applyBorder="1"/>
    <xf numFmtId="0" fontId="0" fillId="0" borderId="107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30" xfId="0" applyBorder="1" applyAlignment="1">
      <alignment vertical="center"/>
    </xf>
    <xf numFmtId="0" fontId="0" fillId="0" borderId="111" xfId="0" applyBorder="1" applyAlignment="1">
      <alignment horizontal="center" vertical="center"/>
    </xf>
    <xf numFmtId="0" fontId="0" fillId="0" borderId="111" xfId="0" applyBorder="1" applyAlignment="1">
      <alignment vertical="center"/>
    </xf>
    <xf numFmtId="0" fontId="0" fillId="0" borderId="111" xfId="0" applyBorder="1" applyAlignment="1">
      <alignment vertical="center" wrapText="1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vertical="center" wrapText="1"/>
    </xf>
    <xf numFmtId="44" fontId="23" fillId="12" borderId="15" xfId="0" applyNumberFormat="1" applyFont="1" applyFill="1" applyBorder="1"/>
    <xf numFmtId="0" fontId="14" fillId="0" borderId="0" xfId="4" applyFont="1" applyFill="1" applyBorder="1" applyProtection="1">
      <protection locked="0"/>
    </xf>
    <xf numFmtId="0" fontId="15" fillId="7" borderId="2" xfId="4" applyFont="1" applyFill="1" applyBorder="1" applyAlignment="1" applyProtection="1">
      <alignment horizontal="center"/>
      <protection locked="0"/>
    </xf>
    <xf numFmtId="0" fontId="32" fillId="7" borderId="15" xfId="4" applyFont="1" applyFill="1" applyBorder="1" applyProtection="1">
      <protection locked="0"/>
    </xf>
    <xf numFmtId="0" fontId="14" fillId="0" borderId="0" xfId="4" applyFont="1" applyProtection="1">
      <protection locked="0"/>
    </xf>
    <xf numFmtId="0" fontId="14" fillId="0" borderId="0" xfId="4" applyFont="1" applyFill="1" applyProtection="1">
      <protection locked="0"/>
    </xf>
    <xf numFmtId="0" fontId="32" fillId="0" borderId="0" xfId="4" applyFont="1" applyFill="1" applyProtection="1">
      <protection locked="0"/>
    </xf>
    <xf numFmtId="0" fontId="32" fillId="0" borderId="0" xfId="4" applyFont="1" applyProtection="1">
      <protection locked="0"/>
    </xf>
    <xf numFmtId="2" fontId="32" fillId="0" borderId="0" xfId="4" applyNumberFormat="1" applyFont="1" applyProtection="1">
      <protection locked="0"/>
    </xf>
    <xf numFmtId="0" fontId="15" fillId="3" borderId="2" xfId="4" applyFont="1" applyFill="1" applyBorder="1" applyAlignment="1" applyProtection="1">
      <alignment horizontal="center"/>
      <protection locked="0"/>
    </xf>
    <xf numFmtId="0" fontId="32" fillId="3" borderId="15" xfId="4" applyFont="1" applyFill="1" applyBorder="1" applyProtection="1">
      <protection locked="0"/>
    </xf>
    <xf numFmtId="0" fontId="15" fillId="0" borderId="0" xfId="4" applyFont="1" applyFill="1" applyBorder="1" applyAlignment="1" applyProtection="1">
      <protection locked="0"/>
    </xf>
    <xf numFmtId="0" fontId="15" fillId="0" borderId="0" xfId="4" applyFont="1" applyFill="1" applyBorder="1" applyAlignment="1" applyProtection="1">
      <alignment horizontal="center"/>
      <protection locked="0"/>
    </xf>
    <xf numFmtId="0" fontId="15" fillId="8" borderId="73" xfId="4" applyFont="1" applyFill="1" applyBorder="1" applyAlignment="1" applyProtection="1">
      <alignment horizontal="right"/>
      <protection locked="0"/>
    </xf>
    <xf numFmtId="10" fontId="15" fillId="8" borderId="119" xfId="10" applyNumberFormat="1" applyFont="1" applyFill="1" applyBorder="1" applyAlignment="1" applyProtection="1">
      <alignment horizontal="center"/>
      <protection locked="0"/>
    </xf>
    <xf numFmtId="0" fontId="14" fillId="8" borderId="0" xfId="4" applyFont="1" applyFill="1" applyProtection="1">
      <protection locked="0"/>
    </xf>
    <xf numFmtId="0" fontId="32" fillId="8" borderId="0" xfId="4" applyFont="1" applyFill="1" applyProtection="1">
      <protection locked="0"/>
    </xf>
    <xf numFmtId="0" fontId="15" fillId="8" borderId="66" xfId="4" applyFont="1" applyFill="1" applyBorder="1" applyAlignment="1" applyProtection="1">
      <alignment horizontal="right"/>
      <protection locked="0"/>
    </xf>
    <xf numFmtId="10" fontId="15" fillId="8" borderId="118" xfId="10" applyNumberFormat="1" applyFont="1" applyFill="1" applyBorder="1" applyAlignment="1" applyProtection="1">
      <alignment horizontal="center"/>
      <protection locked="0"/>
    </xf>
    <xf numFmtId="0" fontId="8" fillId="0" borderId="0" xfId="4" applyFont="1" applyFill="1" applyBorder="1" applyProtection="1">
      <protection locked="0"/>
    </xf>
    <xf numFmtId="0" fontId="5" fillId="0" borderId="0" xfId="4" applyFont="1" applyBorder="1" applyAlignment="1" applyProtection="1">
      <protection locked="0"/>
    </xf>
    <xf numFmtId="0" fontId="5" fillId="0" borderId="0" xfId="4" applyFont="1" applyBorder="1" applyAlignment="1" applyProtection="1">
      <alignment horizontal="center"/>
      <protection locked="0"/>
    </xf>
    <xf numFmtId="2" fontId="30" fillId="0" borderId="0" xfId="4" applyNumberFormat="1" applyFont="1" applyFill="1" applyBorder="1" applyProtection="1">
      <protection locked="0"/>
    </xf>
    <xf numFmtId="0" fontId="5" fillId="0" borderId="0" xfId="4" applyFont="1" applyProtection="1">
      <protection locked="0"/>
    </xf>
    <xf numFmtId="0" fontId="5" fillId="3" borderId="0" xfId="4" applyFont="1" applyFill="1" applyProtection="1">
      <protection locked="0"/>
    </xf>
    <xf numFmtId="0" fontId="2" fillId="0" borderId="0" xfId="4" applyFont="1" applyProtection="1">
      <protection locked="0"/>
    </xf>
    <xf numFmtId="0" fontId="2" fillId="3" borderId="0" xfId="4" applyFont="1" applyFill="1" applyProtection="1">
      <protection locked="0"/>
    </xf>
    <xf numFmtId="0" fontId="2" fillId="0" borderId="0" xfId="4" applyFont="1" applyFill="1" applyProtection="1">
      <protection locked="0"/>
    </xf>
    <xf numFmtId="2" fontId="2" fillId="0" borderId="0" xfId="4" applyNumberFormat="1" applyFont="1" applyProtection="1">
      <protection locked="0"/>
    </xf>
    <xf numFmtId="49" fontId="8" fillId="3" borderId="117" xfId="4" applyNumberFormat="1" applyFont="1" applyFill="1" applyBorder="1" applyProtection="1">
      <protection locked="0"/>
    </xf>
    <xf numFmtId="49" fontId="8" fillId="3" borderId="116" xfId="4" applyNumberFormat="1" applyFont="1" applyFill="1" applyBorder="1" applyProtection="1">
      <protection locked="0"/>
    </xf>
    <xf numFmtId="49" fontId="30" fillId="3" borderId="116" xfId="4" applyNumberFormat="1" applyFont="1" applyFill="1" applyBorder="1" applyAlignment="1" applyProtection="1">
      <alignment horizontal="left"/>
      <protection locked="0"/>
    </xf>
    <xf numFmtId="49" fontId="31" fillId="3" borderId="116" xfId="4" applyNumberFormat="1" applyFont="1" applyFill="1" applyBorder="1" applyAlignment="1" applyProtection="1">
      <alignment horizontal="center"/>
      <protection locked="0"/>
    </xf>
    <xf numFmtId="0" fontId="6" fillId="7" borderId="114" xfId="4" applyFont="1" applyFill="1" applyBorder="1" applyAlignment="1" applyProtection="1">
      <alignment horizontal="center" vertical="center" textRotation="90" wrapText="1"/>
      <protection locked="0"/>
    </xf>
    <xf numFmtId="0" fontId="6" fillId="7" borderId="112" xfId="4" applyFont="1" applyFill="1" applyBorder="1" applyAlignment="1" applyProtection="1">
      <alignment horizontal="center" vertical="center" textRotation="90" wrapText="1"/>
      <protection locked="0"/>
    </xf>
    <xf numFmtId="0" fontId="6" fillId="7" borderId="13" xfId="4" applyFont="1" applyFill="1" applyBorder="1" applyAlignment="1" applyProtection="1">
      <alignment horizontal="center" vertical="center" wrapText="1"/>
      <protection locked="0"/>
    </xf>
    <xf numFmtId="0" fontId="7" fillId="7" borderId="33" xfId="4" applyFont="1" applyFill="1" applyBorder="1" applyAlignment="1" applyProtection="1">
      <alignment horizontal="center" vertical="center" wrapText="1"/>
      <protection locked="0"/>
    </xf>
    <xf numFmtId="0" fontId="7" fillId="7" borderId="108" xfId="4" applyFont="1" applyFill="1" applyBorder="1" applyAlignment="1" applyProtection="1">
      <alignment horizontal="center" vertical="center" wrapText="1"/>
      <protection locked="0"/>
    </xf>
    <xf numFmtId="0" fontId="6" fillId="7" borderId="112" xfId="4" applyFont="1" applyFill="1" applyBorder="1" applyAlignment="1" applyProtection="1">
      <alignment horizontal="center" vertical="center" wrapText="1"/>
      <protection locked="0"/>
    </xf>
    <xf numFmtId="0" fontId="6" fillId="9" borderId="54" xfId="4" applyFont="1" applyFill="1" applyBorder="1" applyAlignment="1" applyProtection="1">
      <alignment horizontal="center" vertical="center" textRotation="90" wrapText="1"/>
      <protection locked="0"/>
    </xf>
    <xf numFmtId="0" fontId="29" fillId="9" borderId="54" xfId="4" applyFont="1" applyFill="1" applyBorder="1" applyAlignment="1" applyProtection="1">
      <alignment horizontal="center" vertical="center" textRotation="90" wrapText="1"/>
      <protection locked="0"/>
    </xf>
    <xf numFmtId="0" fontId="6" fillId="3" borderId="13" xfId="4" applyFont="1" applyFill="1" applyBorder="1" applyAlignment="1" applyProtection="1">
      <alignment horizontal="center" vertical="center" textRotation="90" wrapText="1"/>
      <protection locked="0"/>
    </xf>
    <xf numFmtId="0" fontId="10" fillId="3" borderId="112" xfId="4" applyFont="1" applyFill="1" applyBorder="1" applyAlignment="1" applyProtection="1">
      <alignment horizontal="center" vertical="center" wrapText="1"/>
      <protection locked="0"/>
    </xf>
    <xf numFmtId="0" fontId="28" fillId="2" borderId="113" xfId="4" applyFont="1" applyFill="1" applyBorder="1" applyAlignment="1" applyProtection="1">
      <alignment horizontal="center" vertical="center" wrapText="1"/>
      <protection locked="0"/>
    </xf>
    <xf numFmtId="0" fontId="5" fillId="7" borderId="108" xfId="4" applyFont="1" applyFill="1" applyBorder="1" applyAlignment="1" applyProtection="1">
      <alignment horizontal="center" vertical="center" textRotation="90" wrapText="1"/>
      <protection locked="0"/>
    </xf>
    <xf numFmtId="0" fontId="5" fillId="7" borderId="112" xfId="4" applyFont="1" applyFill="1" applyBorder="1" applyAlignment="1" applyProtection="1">
      <alignment horizontal="center" vertical="center" textRotation="90" wrapText="1"/>
      <protection locked="0"/>
    </xf>
    <xf numFmtId="0" fontId="5" fillId="2" borderId="112" xfId="4" applyFont="1" applyFill="1" applyBorder="1" applyAlignment="1" applyProtection="1">
      <alignment horizontal="center" vertical="center" textRotation="90" wrapText="1"/>
      <protection locked="0"/>
    </xf>
    <xf numFmtId="0" fontId="28" fillId="3" borderId="113" xfId="4" applyFont="1" applyFill="1" applyBorder="1" applyAlignment="1" applyProtection="1">
      <alignment horizontal="center" vertical="center" wrapText="1"/>
      <protection locked="0"/>
    </xf>
    <xf numFmtId="0" fontId="28" fillId="0" borderId="0" xfId="4" applyFont="1" applyFill="1" applyBorder="1" applyAlignment="1" applyProtection="1">
      <alignment horizontal="center" vertical="center" wrapText="1"/>
      <protection locked="0"/>
    </xf>
    <xf numFmtId="0" fontId="27" fillId="0" borderId="0" xfId="4" applyFont="1" applyAlignment="1" applyProtection="1">
      <alignment horizontal="center" wrapText="1"/>
      <protection locked="0"/>
    </xf>
    <xf numFmtId="0" fontId="26" fillId="5" borderId="21" xfId="4" applyFont="1" applyFill="1" applyBorder="1" applyProtection="1">
      <protection locked="0"/>
    </xf>
    <xf numFmtId="0" fontId="26" fillId="5" borderId="15" xfId="4" applyFont="1" applyFill="1" applyBorder="1" applyProtection="1">
      <protection locked="0"/>
    </xf>
    <xf numFmtId="0" fontId="26" fillId="5" borderId="111" xfId="4" applyFont="1" applyFill="1" applyBorder="1" applyProtection="1">
      <protection locked="0"/>
    </xf>
    <xf numFmtId="0" fontId="25" fillId="5" borderId="111" xfId="4" applyFont="1" applyFill="1" applyBorder="1" applyAlignment="1" applyProtection="1">
      <protection locked="0"/>
    </xf>
    <xf numFmtId="0" fontId="25" fillId="5" borderId="111" xfId="4" applyFont="1" applyFill="1" applyBorder="1" applyAlignment="1" applyProtection="1">
      <alignment horizontal="center"/>
      <protection locked="0"/>
    </xf>
    <xf numFmtId="0" fontId="25" fillId="5" borderId="15" xfId="4" applyFont="1" applyFill="1" applyBorder="1" applyProtection="1">
      <protection locked="0"/>
    </xf>
    <xf numFmtId="0" fontId="5" fillId="5" borderId="15" xfId="4" applyFont="1" applyFill="1" applyBorder="1" applyAlignment="1" applyProtection="1">
      <alignment horizontal="center"/>
      <protection locked="0"/>
    </xf>
    <xf numFmtId="0" fontId="8" fillId="5" borderId="15" xfId="4" applyFont="1" applyFill="1" applyBorder="1" applyAlignment="1" applyProtection="1">
      <alignment horizontal="center"/>
      <protection locked="0"/>
    </xf>
    <xf numFmtId="10" fontId="8" fillId="5" borderId="15" xfId="4" applyNumberFormat="1" applyFont="1" applyFill="1" applyBorder="1" applyAlignment="1" applyProtection="1">
      <alignment horizontal="center"/>
      <protection locked="0"/>
    </xf>
    <xf numFmtId="2" fontId="5" fillId="5" borderId="15" xfId="4" applyNumberFormat="1" applyFont="1" applyFill="1" applyBorder="1" applyAlignment="1" applyProtection="1">
      <alignment horizontal="center"/>
      <protection locked="0"/>
    </xf>
    <xf numFmtId="0" fontId="8" fillId="3" borderId="15" xfId="4" applyFont="1" applyFill="1" applyBorder="1" applyAlignment="1" applyProtection="1">
      <alignment horizontal="center"/>
      <protection locked="0"/>
    </xf>
    <xf numFmtId="167" fontId="24" fillId="5" borderId="15" xfId="4" applyNumberFormat="1" applyFont="1" applyFill="1" applyBorder="1" applyAlignment="1" applyProtection="1">
      <alignment horizontal="center"/>
      <protection locked="0"/>
    </xf>
    <xf numFmtId="0" fontId="2" fillId="5" borderId="15" xfId="4" applyFont="1" applyFill="1" applyBorder="1" applyAlignment="1" applyProtection="1">
      <alignment horizontal="center"/>
      <protection locked="0"/>
    </xf>
    <xf numFmtId="0" fontId="2" fillId="3" borderId="15" xfId="4" applyFont="1" applyFill="1" applyBorder="1" applyAlignment="1" applyProtection="1">
      <alignment horizontal="center"/>
      <protection locked="0"/>
    </xf>
    <xf numFmtId="167" fontId="24" fillId="3" borderId="16" xfId="4" applyNumberFormat="1" applyFont="1" applyFill="1" applyBorder="1" applyAlignment="1" applyProtection="1">
      <alignment horizontal="center"/>
      <protection locked="0"/>
    </xf>
    <xf numFmtId="167" fontId="24" fillId="0" borderId="0" xfId="4" applyNumberFormat="1" applyFont="1" applyFill="1" applyBorder="1" applyAlignment="1" applyProtection="1">
      <alignment horizontal="center"/>
      <protection locked="0"/>
    </xf>
    <xf numFmtId="0" fontId="8" fillId="2" borderId="21" xfId="4" applyFont="1" applyFill="1" applyBorder="1" applyAlignment="1" applyProtection="1">
      <alignment horizontal="left" vertical="center" wrapText="1"/>
      <protection locked="0"/>
    </xf>
    <xf numFmtId="10" fontId="6" fillId="0" borderId="15" xfId="4" applyNumberFormat="1" applyFont="1" applyFill="1" applyBorder="1" applyAlignment="1" applyProtection="1">
      <alignment horizontal="center" vertical="center" wrapText="1"/>
    </xf>
    <xf numFmtId="0" fontId="6" fillId="3" borderId="15" xfId="4" applyFont="1" applyFill="1" applyBorder="1" applyAlignment="1" applyProtection="1">
      <alignment horizontal="center" vertical="center" wrapText="1"/>
    </xf>
    <xf numFmtId="6" fontId="6" fillId="0" borderId="0" xfId="9" applyNumberFormat="1" applyFont="1" applyFill="1" applyBorder="1" applyAlignment="1" applyProtection="1">
      <alignment horizontal="center" vertical="center" wrapText="1"/>
    </xf>
    <xf numFmtId="9" fontId="2" fillId="0" borderId="0" xfId="4" applyNumberFormat="1" applyFont="1" applyFill="1" applyBorder="1" applyAlignment="1" applyProtection="1">
      <alignment horizontal="center" vertical="center"/>
      <protection locked="0"/>
    </xf>
    <xf numFmtId="0" fontId="5" fillId="3" borderId="0" xfId="4" applyFont="1" applyFill="1" applyBorder="1" applyAlignment="1" applyProtection="1">
      <alignment horizontal="center" vertical="center" wrapText="1"/>
    </xf>
    <xf numFmtId="0" fontId="2" fillId="0" borderId="0" xfId="4" applyFont="1" applyFill="1" applyBorder="1" applyAlignment="1" applyProtection="1">
      <alignment horizontal="center" vertical="center"/>
      <protection locked="0"/>
    </xf>
    <xf numFmtId="0" fontId="2" fillId="0" borderId="0" xfId="4" applyFont="1" applyFill="1" applyBorder="1" applyAlignment="1" applyProtection="1">
      <alignment horizontal="center" vertical="center"/>
    </xf>
    <xf numFmtId="44" fontId="2" fillId="3" borderId="20" xfId="4" applyNumberFormat="1" applyFont="1" applyFill="1" applyBorder="1" applyProtection="1">
      <protection locked="0"/>
    </xf>
    <xf numFmtId="0" fontId="2" fillId="3" borderId="15" xfId="4" applyFont="1" applyFill="1" applyBorder="1" applyProtection="1">
      <protection locked="0"/>
    </xf>
    <xf numFmtId="2" fontId="2" fillId="3" borderId="15" xfId="4" applyNumberFormat="1" applyFont="1" applyFill="1" applyBorder="1" applyProtection="1">
      <protection locked="0"/>
    </xf>
    <xf numFmtId="0" fontId="2" fillId="10" borderId="15" xfId="4" applyFont="1" applyFill="1" applyBorder="1" applyAlignment="1" applyProtection="1">
      <alignment horizontal="center"/>
      <protection locked="0"/>
    </xf>
    <xf numFmtId="10" fontId="2" fillId="9" borderId="0" xfId="4" applyNumberFormat="1" applyFont="1" applyFill="1" applyProtection="1">
      <protection locked="0"/>
    </xf>
    <xf numFmtId="0" fontId="5" fillId="8" borderId="21" xfId="4" applyFont="1" applyFill="1" applyBorder="1" applyAlignment="1" applyProtection="1">
      <alignment horizontal="center" vertical="center" wrapText="1"/>
      <protection locked="0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24" fillId="2" borderId="21" xfId="4" applyFont="1" applyFill="1" applyBorder="1" applyAlignment="1" applyProtection="1">
      <alignment horizontal="left"/>
      <protection locked="0"/>
    </xf>
    <xf numFmtId="0" fontId="2" fillId="0" borderId="0" xfId="4" applyFont="1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horizontal="center"/>
    </xf>
    <xf numFmtId="0" fontId="24" fillId="2" borderId="21" xfId="4" applyFont="1" applyFill="1" applyBorder="1" applyProtection="1">
      <protection locked="0"/>
    </xf>
    <xf numFmtId="0" fontId="6" fillId="0" borderId="20" xfId="4" applyFont="1" applyFill="1" applyBorder="1" applyAlignment="1" applyProtection="1">
      <alignment horizontal="center" vertical="center" wrapText="1"/>
      <protection locked="0"/>
    </xf>
    <xf numFmtId="44" fontId="6" fillId="0" borderId="0" xfId="9" applyNumberFormat="1" applyFont="1" applyFill="1" applyBorder="1" applyAlignment="1" applyProtection="1">
      <alignment horizontal="center" vertical="center" wrapText="1"/>
    </xf>
    <xf numFmtId="0" fontId="6" fillId="8" borderId="15" xfId="4" applyFont="1" applyFill="1" applyBorder="1" applyAlignment="1" applyProtection="1">
      <alignment horizontal="center" vertical="center" wrapText="1"/>
    </xf>
    <xf numFmtId="0" fontId="24" fillId="0" borderId="0" xfId="4" applyFont="1" applyFill="1" applyBorder="1" applyProtection="1">
      <protection locked="0"/>
    </xf>
    <xf numFmtId="0" fontId="2" fillId="0" borderId="0" xfId="4" applyFont="1" applyAlignment="1" applyProtection="1">
      <alignment horizontal="center"/>
      <protection locked="0"/>
    </xf>
    <xf numFmtId="0" fontId="6" fillId="0" borderId="0" xfId="4" applyFont="1" applyFill="1" applyBorder="1" applyAlignment="1" applyProtection="1">
      <alignment horizontal="center" vertical="center" wrapText="1"/>
      <protection locked="0"/>
    </xf>
    <xf numFmtId="0" fontId="6" fillId="0" borderId="0" xfId="4" applyFont="1" applyFill="1" applyBorder="1" applyAlignment="1" applyProtection="1">
      <alignment horizontal="center" vertical="center" wrapText="1"/>
    </xf>
    <xf numFmtId="10" fontId="6" fillId="0" borderId="0" xfId="4" applyNumberFormat="1" applyFont="1" applyFill="1" applyBorder="1" applyAlignment="1" applyProtection="1">
      <alignment horizontal="center" vertical="center" wrapText="1"/>
    </xf>
    <xf numFmtId="0" fontId="6" fillId="8" borderId="0" xfId="4" applyFont="1" applyFill="1" applyBorder="1" applyAlignment="1" applyProtection="1">
      <alignment horizontal="center" vertical="center" wrapText="1"/>
    </xf>
    <xf numFmtId="0" fontId="5" fillId="8" borderId="0" xfId="4" applyFont="1" applyFill="1" applyBorder="1" applyAlignment="1" applyProtection="1">
      <alignment horizontal="center" vertical="center" wrapText="1"/>
    </xf>
    <xf numFmtId="44" fontId="2" fillId="3" borderId="0" xfId="4" applyNumberFormat="1" applyFont="1" applyFill="1" applyProtection="1">
      <protection locked="0"/>
    </xf>
    <xf numFmtId="0" fontId="2" fillId="0" borderId="0" xfId="4" applyFont="1" applyFill="1" applyAlignment="1" applyProtection="1">
      <alignment horizontal="center"/>
      <protection locked="0"/>
    </xf>
    <xf numFmtId="166" fontId="15" fillId="3" borderId="65" xfId="6" applyNumberFormat="1" applyFont="1" applyFill="1" applyBorder="1" applyAlignment="1" applyProtection="1">
      <alignment horizontal="center" vertical="center"/>
    </xf>
    <xf numFmtId="166" fontId="15" fillId="3" borderId="55" xfId="6" applyNumberFormat="1" applyFont="1" applyFill="1" applyBorder="1" applyAlignment="1" applyProtection="1">
      <alignment horizontal="center" vertical="center"/>
    </xf>
    <xf numFmtId="0" fontId="16" fillId="0" borderId="19" xfId="6" applyFont="1" applyBorder="1" applyAlignment="1" applyProtection="1">
      <alignment horizontal="center" vertical="center"/>
      <protection hidden="1"/>
    </xf>
    <xf numFmtId="0" fontId="5" fillId="0" borderId="0" xfId="6" applyFont="1" applyBorder="1" applyAlignment="1" applyProtection="1">
      <alignment horizontal="center" vertical="center"/>
      <protection hidden="1"/>
    </xf>
    <xf numFmtId="0" fontId="5" fillId="0" borderId="72" xfId="6" applyFont="1" applyBorder="1" applyAlignment="1" applyProtection="1">
      <alignment horizontal="center" vertical="center"/>
      <protection hidden="1"/>
    </xf>
    <xf numFmtId="0" fontId="5" fillId="0" borderId="73" xfId="6" applyFont="1" applyBorder="1" applyAlignment="1" applyProtection="1">
      <alignment horizontal="center" vertical="center"/>
      <protection hidden="1"/>
    </xf>
    <xf numFmtId="0" fontId="5" fillId="0" borderId="8" xfId="6" applyFont="1" applyBorder="1" applyAlignment="1" applyProtection="1">
      <alignment horizontal="center" vertical="center"/>
      <protection hidden="1"/>
    </xf>
    <xf numFmtId="0" fontId="5" fillId="0" borderId="70" xfId="6" applyFont="1" applyBorder="1" applyAlignment="1" applyProtection="1">
      <alignment horizontal="center" vertical="center"/>
      <protection hidden="1"/>
    </xf>
    <xf numFmtId="0" fontId="10" fillId="0" borderId="74" xfId="6" applyFont="1" applyBorder="1" applyAlignment="1" applyProtection="1">
      <alignment horizontal="center" vertical="center"/>
      <protection hidden="1"/>
    </xf>
    <xf numFmtId="0" fontId="10" fillId="0" borderId="75" xfId="6" applyFont="1" applyBorder="1" applyAlignment="1" applyProtection="1">
      <alignment horizontal="center" vertical="center"/>
      <protection hidden="1"/>
    </xf>
    <xf numFmtId="0" fontId="10" fillId="0" borderId="76" xfId="6" applyFont="1" applyBorder="1" applyAlignment="1" applyProtection="1">
      <alignment horizontal="center" vertical="center"/>
      <protection hidden="1"/>
    </xf>
    <xf numFmtId="0" fontId="17" fillId="0" borderId="0" xfId="6" applyFont="1" applyFill="1" applyBorder="1" applyAlignment="1" applyProtection="1">
      <alignment horizontal="left" vertical="center" wrapText="1"/>
      <protection locked="0"/>
    </xf>
    <xf numFmtId="0" fontId="10" fillId="0" borderId="19" xfId="6" applyFont="1" applyBorder="1" applyAlignment="1" applyProtection="1">
      <alignment horizontal="center" vertical="center"/>
      <protection hidden="1"/>
    </xf>
    <xf numFmtId="0" fontId="10" fillId="0" borderId="0" xfId="6" applyFont="1" applyBorder="1" applyAlignment="1" applyProtection="1">
      <alignment horizontal="center" vertical="center"/>
      <protection hidden="1"/>
    </xf>
    <xf numFmtId="0" fontId="10" fillId="0" borderId="72" xfId="6" applyFont="1" applyBorder="1" applyAlignment="1" applyProtection="1">
      <alignment horizontal="center" vertical="center"/>
      <protection hidden="1"/>
    </xf>
    <xf numFmtId="10" fontId="15" fillId="3" borderId="65" xfId="6" applyNumberFormat="1" applyFont="1" applyFill="1" applyBorder="1" applyAlignment="1" applyProtection="1">
      <alignment horizontal="center" vertical="center"/>
    </xf>
    <xf numFmtId="10" fontId="15" fillId="3" borderId="55" xfId="6" applyNumberFormat="1" applyFont="1" applyFill="1" applyBorder="1" applyAlignment="1" applyProtection="1">
      <alignment horizontal="center" vertical="center"/>
    </xf>
    <xf numFmtId="10" fontId="15" fillId="3" borderId="79" xfId="6" applyNumberFormat="1" applyFont="1" applyFill="1" applyBorder="1" applyAlignment="1" applyProtection="1">
      <alignment horizontal="center" vertical="center"/>
    </xf>
    <xf numFmtId="10" fontId="15" fillId="3" borderId="68" xfId="6" applyNumberFormat="1" applyFont="1" applyFill="1" applyBorder="1" applyAlignment="1" applyProtection="1">
      <alignment horizontal="center" vertical="center"/>
    </xf>
    <xf numFmtId="0" fontId="5" fillId="0" borderId="11" xfId="6" applyFont="1" applyBorder="1" applyAlignment="1" applyProtection="1">
      <alignment horizontal="center" vertical="center"/>
      <protection hidden="1"/>
    </xf>
    <xf numFmtId="0" fontId="5" fillId="0" borderId="12" xfId="6" applyFont="1" applyBorder="1" applyAlignment="1" applyProtection="1">
      <alignment horizontal="center" vertical="center"/>
      <protection hidden="1"/>
    </xf>
    <xf numFmtId="0" fontId="5" fillId="0" borderId="80" xfId="6" applyFont="1" applyBorder="1" applyAlignment="1" applyProtection="1">
      <alignment horizontal="center" vertical="center"/>
      <protection hidden="1"/>
    </xf>
    <xf numFmtId="10" fontId="15" fillId="3" borderId="53" xfId="6" applyNumberFormat="1" applyFont="1" applyFill="1" applyBorder="1" applyAlignment="1" applyProtection="1">
      <alignment horizontal="center" vertical="center"/>
    </xf>
    <xf numFmtId="0" fontId="5" fillId="0" borderId="19" xfId="6" applyFont="1" applyBorder="1" applyAlignment="1" applyProtection="1">
      <alignment horizontal="center" vertical="center"/>
      <protection hidden="1"/>
    </xf>
    <xf numFmtId="7" fontId="15" fillId="3" borderId="70" xfId="6" applyNumberFormat="1" applyFont="1" applyFill="1" applyBorder="1" applyAlignment="1" applyProtection="1">
      <alignment horizontal="center" vertical="center"/>
    </xf>
    <xf numFmtId="7" fontId="15" fillId="3" borderId="71" xfId="6" applyNumberFormat="1" applyFont="1" applyFill="1" applyBorder="1" applyAlignment="1" applyProtection="1">
      <alignment horizontal="center" vertical="center"/>
    </xf>
    <xf numFmtId="7" fontId="15" fillId="3" borderId="65" xfId="6" applyNumberFormat="1" applyFont="1" applyFill="1" applyBorder="1" applyAlignment="1" applyProtection="1">
      <alignment horizontal="center" vertical="center"/>
    </xf>
    <xf numFmtId="7" fontId="15" fillId="3" borderId="55" xfId="6" applyNumberFormat="1" applyFont="1" applyFill="1" applyBorder="1" applyAlignment="1" applyProtection="1">
      <alignment horizontal="center" vertical="center"/>
    </xf>
    <xf numFmtId="1" fontId="15" fillId="3" borderId="70" xfId="6" applyNumberFormat="1" applyFont="1" applyFill="1" applyBorder="1" applyAlignment="1" applyProtection="1">
      <alignment horizontal="center" vertical="center"/>
    </xf>
    <xf numFmtId="1" fontId="15" fillId="3" borderId="71" xfId="6" applyNumberFormat="1" applyFont="1" applyFill="1" applyBorder="1" applyAlignment="1" applyProtection="1">
      <alignment horizontal="center" vertical="center"/>
    </xf>
    <xf numFmtId="1" fontId="15" fillId="3" borderId="65" xfId="6" applyNumberFormat="1" applyFont="1" applyFill="1" applyBorder="1" applyAlignment="1" applyProtection="1">
      <alignment horizontal="center" vertical="center"/>
    </xf>
    <xf numFmtId="1" fontId="15" fillId="3" borderId="55" xfId="6" applyNumberFormat="1" applyFont="1" applyFill="1" applyBorder="1" applyAlignment="1" applyProtection="1">
      <alignment horizontal="center" vertical="center"/>
    </xf>
    <xf numFmtId="0" fontId="6" fillId="2" borderId="48" xfId="6" applyFont="1" applyFill="1" applyBorder="1" applyAlignment="1">
      <alignment horizontal="center"/>
    </xf>
    <xf numFmtId="0" fontId="6" fillId="2" borderId="46" xfId="6" applyFont="1" applyFill="1" applyBorder="1" applyAlignment="1">
      <alignment horizontal="center"/>
    </xf>
    <xf numFmtId="0" fontId="6" fillId="2" borderId="78" xfId="6" applyFont="1" applyFill="1" applyBorder="1" applyAlignment="1">
      <alignment horizontal="center"/>
    </xf>
    <xf numFmtId="0" fontId="6" fillId="3" borderId="56" xfId="6" applyFont="1" applyFill="1" applyBorder="1" applyAlignment="1">
      <alignment horizontal="left"/>
    </xf>
    <xf numFmtId="0" fontId="6" fillId="3" borderId="22" xfId="6" applyFont="1" applyFill="1" applyBorder="1" applyAlignment="1">
      <alignment horizontal="left"/>
    </xf>
    <xf numFmtId="0" fontId="6" fillId="3" borderId="23" xfId="6" applyFont="1" applyFill="1" applyBorder="1" applyAlignment="1">
      <alignment horizontal="left"/>
    </xf>
    <xf numFmtId="0" fontId="8" fillId="2" borderId="61" xfId="6" applyFont="1" applyFill="1" applyBorder="1" applyAlignment="1">
      <alignment horizontal="center" vertical="center"/>
    </xf>
    <xf numFmtId="0" fontId="8" fillId="2" borderId="62" xfId="6" applyFont="1" applyFill="1" applyBorder="1" applyAlignment="1">
      <alignment horizontal="center" vertical="center"/>
    </xf>
    <xf numFmtId="0" fontId="5" fillId="0" borderId="69" xfId="6" applyFont="1" applyFill="1" applyBorder="1" applyAlignment="1">
      <alignment horizontal="left"/>
    </xf>
    <xf numFmtId="0" fontId="5" fillId="0" borderId="67" xfId="6" applyFont="1" applyFill="1" applyBorder="1" applyAlignment="1">
      <alignment horizontal="left"/>
    </xf>
    <xf numFmtId="166" fontId="10" fillId="3" borderId="53" xfId="6" applyNumberFormat="1" applyFont="1" applyFill="1" applyBorder="1" applyAlignment="1" applyProtection="1">
      <alignment horizontal="center" vertical="center" wrapText="1"/>
      <protection locked="0"/>
    </xf>
    <xf numFmtId="166" fontId="10" fillId="3" borderId="55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63" xfId="6" applyFont="1" applyFill="1" applyBorder="1" applyAlignment="1">
      <alignment horizontal="left"/>
    </xf>
    <xf numFmtId="0" fontId="5" fillId="0" borderId="53" xfId="6" applyFont="1" applyFill="1" applyBorder="1" applyAlignment="1">
      <alignment horizontal="left"/>
    </xf>
    <xf numFmtId="166" fontId="10" fillId="3" borderId="67" xfId="6" applyNumberFormat="1" applyFont="1" applyFill="1" applyBorder="1" applyAlignment="1" applyProtection="1">
      <alignment horizontal="center" vertical="center" wrapText="1"/>
      <protection locked="0"/>
    </xf>
    <xf numFmtId="166" fontId="10" fillId="3" borderId="68" xfId="6" applyNumberFormat="1" applyFont="1" applyFill="1" applyBorder="1" applyAlignment="1" applyProtection="1">
      <alignment horizontal="center" vertical="center" wrapText="1"/>
      <protection locked="0"/>
    </xf>
    <xf numFmtId="0" fontId="6" fillId="3" borderId="57" xfId="6" applyFont="1" applyFill="1" applyBorder="1" applyAlignment="1">
      <alignment horizontal="center"/>
    </xf>
    <xf numFmtId="0" fontId="5" fillId="3" borderId="58" xfId="6" applyFont="1" applyFill="1" applyBorder="1" applyAlignment="1">
      <alignment horizontal="center"/>
    </xf>
    <xf numFmtId="0" fontId="5" fillId="3" borderId="59" xfId="6" applyFont="1" applyFill="1" applyBorder="1" applyAlignment="1">
      <alignment horizontal="center"/>
    </xf>
    <xf numFmtId="0" fontId="6" fillId="2" borderId="60" xfId="6" applyFont="1" applyFill="1" applyBorder="1" applyAlignment="1">
      <alignment horizontal="left"/>
    </xf>
    <xf numFmtId="0" fontId="6" fillId="2" borderId="61" xfId="6" applyFont="1" applyFill="1" applyBorder="1" applyAlignment="1">
      <alignment horizontal="left"/>
    </xf>
    <xf numFmtId="0" fontId="8" fillId="2" borderId="61" xfId="6" applyFont="1" applyFill="1" applyBorder="1" applyAlignment="1">
      <alignment horizontal="center" vertical="center" wrapText="1"/>
    </xf>
    <xf numFmtId="0" fontId="8" fillId="2" borderId="62" xfId="6" applyFont="1" applyFill="1" applyBorder="1" applyAlignment="1">
      <alignment horizontal="center" vertical="center" wrapText="1"/>
    </xf>
    <xf numFmtId="0" fontId="5" fillId="0" borderId="56" xfId="6" applyFont="1" applyBorder="1" applyAlignment="1">
      <alignment horizontal="center"/>
    </xf>
    <xf numFmtId="0" fontId="5" fillId="0" borderId="22" xfId="6" applyFont="1" applyBorder="1" applyAlignment="1">
      <alignment horizontal="center"/>
    </xf>
    <xf numFmtId="0" fontId="6" fillId="0" borderId="48" xfId="6" applyFont="1" applyBorder="1" applyAlignment="1">
      <alignment horizontal="center" vertical="center" wrapText="1"/>
    </xf>
    <xf numFmtId="0" fontId="6" fillId="0" borderId="46" xfId="6" applyFont="1" applyBorder="1" applyAlignment="1">
      <alignment horizontal="center" vertical="center" wrapText="1"/>
    </xf>
    <xf numFmtId="0" fontId="6" fillId="0" borderId="47" xfId="6" applyFont="1" applyBorder="1" applyAlignment="1">
      <alignment horizontal="center" vertical="center" wrapText="1"/>
    </xf>
    <xf numFmtId="4" fontId="10" fillId="3" borderId="53" xfId="6" applyNumberFormat="1" applyFont="1" applyFill="1" applyBorder="1" applyAlignment="1" applyProtection="1">
      <alignment horizontal="center" vertical="center" wrapText="1"/>
      <protection locked="0"/>
    </xf>
    <xf numFmtId="4" fontId="10" fillId="3" borderId="55" xfId="6" applyNumberFormat="1" applyFont="1" applyFill="1" applyBorder="1" applyAlignment="1" applyProtection="1">
      <alignment horizontal="center" vertical="center" wrapText="1"/>
      <protection locked="0"/>
    </xf>
    <xf numFmtId="0" fontId="10" fillId="2" borderId="49" xfId="6" applyFont="1" applyFill="1" applyBorder="1" applyAlignment="1" applyProtection="1">
      <alignment horizontal="left" vertical="center" wrapText="1"/>
      <protection locked="0"/>
    </xf>
    <xf numFmtId="0" fontId="10" fillId="2" borderId="50" xfId="6" applyFont="1" applyFill="1" applyBorder="1" applyAlignment="1" applyProtection="1">
      <alignment horizontal="left" vertical="center" wrapText="1"/>
      <protection locked="0"/>
    </xf>
    <xf numFmtId="4" fontId="10" fillId="6" borderId="51" xfId="6" applyNumberFormat="1" applyFont="1" applyFill="1" applyBorder="1" applyAlignment="1" applyProtection="1">
      <alignment horizontal="center" vertical="center" wrapText="1"/>
    </xf>
    <xf numFmtId="0" fontId="9" fillId="0" borderId="52" xfId="6" applyFont="1" applyBorder="1" applyAlignment="1" applyProtection="1">
      <alignment horizontal="left" vertical="center" wrapText="1"/>
      <protection locked="0"/>
    </xf>
    <xf numFmtId="0" fontId="9" fillId="0" borderId="9" xfId="6" applyFont="1" applyBorder="1" applyAlignment="1" applyProtection="1">
      <alignment horizontal="left" vertical="center" wrapText="1"/>
      <protection locked="0"/>
    </xf>
    <xf numFmtId="0" fontId="5" fillId="0" borderId="0" xfId="6" applyFont="1" applyAlignment="1">
      <alignment horizontal="center"/>
    </xf>
    <xf numFmtId="0" fontId="5" fillId="0" borderId="52" xfId="6" applyFont="1" applyFill="1" applyBorder="1" applyAlignment="1">
      <alignment horizontal="center"/>
    </xf>
    <xf numFmtId="0" fontId="5" fillId="0" borderId="9" xfId="6" applyFont="1" applyFill="1" applyBorder="1" applyAlignment="1">
      <alignment horizontal="center"/>
    </xf>
    <xf numFmtId="0" fontId="5" fillId="0" borderId="65" xfId="6" applyFont="1" applyFill="1" applyBorder="1" applyAlignment="1">
      <alignment horizontal="center"/>
    </xf>
    <xf numFmtId="0" fontId="5" fillId="0" borderId="64" xfId="6" applyFont="1" applyFill="1" applyBorder="1" applyAlignment="1">
      <alignment horizontal="center"/>
    </xf>
    <xf numFmtId="0" fontId="5" fillId="0" borderId="102" xfId="6" applyFont="1" applyFill="1" applyBorder="1" applyAlignment="1">
      <alignment horizontal="center"/>
    </xf>
    <xf numFmtId="0" fontId="5" fillId="0" borderId="92" xfId="6" applyFont="1" applyFill="1" applyBorder="1" applyAlignment="1">
      <alignment horizontal="center"/>
    </xf>
    <xf numFmtId="0" fontId="5" fillId="0" borderId="93" xfId="6" applyFont="1" applyFill="1" applyBorder="1" applyAlignment="1">
      <alignment horizontal="center"/>
    </xf>
    <xf numFmtId="4" fontId="5" fillId="6" borderId="94" xfId="6" applyNumberFormat="1" applyFont="1" applyFill="1" applyBorder="1" applyAlignment="1">
      <alignment horizontal="center"/>
    </xf>
    <xf numFmtId="0" fontId="5" fillId="6" borderId="103" xfId="6" applyFont="1" applyFill="1" applyBorder="1" applyAlignment="1">
      <alignment horizontal="center"/>
    </xf>
    <xf numFmtId="0" fontId="5" fillId="0" borderId="66" xfId="6" applyFont="1" applyFill="1" applyBorder="1" applyAlignment="1">
      <alignment horizontal="center"/>
    </xf>
    <xf numFmtId="0" fontId="5" fillId="0" borderId="10" xfId="6" applyFont="1" applyFill="1" applyBorder="1" applyAlignment="1">
      <alignment horizontal="center"/>
    </xf>
    <xf numFmtId="0" fontId="5" fillId="0" borderId="75" xfId="6" applyFont="1" applyFill="1" applyBorder="1" applyAlignment="1">
      <alignment horizontal="center"/>
    </xf>
    <xf numFmtId="0" fontId="5" fillId="0" borderId="76" xfId="6" applyFont="1" applyFill="1" applyBorder="1" applyAlignment="1">
      <alignment horizontal="center"/>
    </xf>
    <xf numFmtId="0" fontId="5" fillId="0" borderId="37" xfId="6" applyFont="1" applyBorder="1" applyAlignment="1">
      <alignment horizontal="center"/>
    </xf>
    <xf numFmtId="0" fontId="5" fillId="0" borderId="34" xfId="6" applyFont="1" applyBorder="1" applyAlignment="1">
      <alignment horizontal="center"/>
    </xf>
    <xf numFmtId="0" fontId="5" fillId="0" borderId="73" xfId="6" applyFont="1" applyFill="1" applyBorder="1" applyAlignment="1">
      <alignment horizontal="center"/>
    </xf>
    <xf numFmtId="0" fontId="5" fillId="0" borderId="8" xfId="6" applyFont="1" applyFill="1" applyBorder="1" applyAlignment="1">
      <alignment horizontal="center"/>
    </xf>
    <xf numFmtId="0" fontId="5" fillId="0" borderId="70" xfId="6" applyFont="1" applyFill="1" applyBorder="1" applyAlignment="1">
      <alignment horizontal="center"/>
    </xf>
    <xf numFmtId="1" fontId="8" fillId="2" borderId="100" xfId="6" applyNumberFormat="1" applyFont="1" applyFill="1" applyBorder="1" applyAlignment="1" applyProtection="1">
      <alignment horizontal="center" vertical="center" wrapText="1"/>
      <protection locked="0"/>
    </xf>
    <xf numFmtId="1" fontId="8" fillId="2" borderId="88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91" xfId="6" applyFont="1" applyFill="1" applyBorder="1" applyAlignment="1">
      <alignment horizontal="center"/>
    </xf>
    <xf numFmtId="0" fontId="5" fillId="0" borderId="101" xfId="6" applyFont="1" applyFill="1" applyBorder="1" applyAlignment="1">
      <alignment horizontal="center"/>
    </xf>
    <xf numFmtId="0" fontId="5" fillId="0" borderId="63" xfId="6" applyFont="1" applyFill="1" applyBorder="1" applyAlignment="1">
      <alignment horizontal="center"/>
    </xf>
    <xf numFmtId="0" fontId="5" fillId="0" borderId="53" xfId="6" applyFont="1" applyFill="1" applyBorder="1" applyAlignment="1">
      <alignment horizontal="center"/>
    </xf>
    <xf numFmtId="3" fontId="9" fillId="3" borderId="53" xfId="6" applyNumberFormat="1" applyFont="1" applyFill="1" applyBorder="1" applyAlignment="1" applyProtection="1">
      <alignment horizontal="center" vertical="center" wrapText="1"/>
      <protection locked="0"/>
    </xf>
    <xf numFmtId="3" fontId="9" fillId="3" borderId="55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69" xfId="6" applyFont="1" applyFill="1" applyBorder="1" applyAlignment="1">
      <alignment horizontal="center"/>
    </xf>
    <xf numFmtId="0" fontId="5" fillId="0" borderId="67" xfId="6" applyFont="1" applyFill="1" applyBorder="1" applyAlignment="1">
      <alignment horizontal="center"/>
    </xf>
    <xf numFmtId="3" fontId="9" fillId="3" borderId="67" xfId="6" applyNumberFormat="1" applyFont="1" applyFill="1" applyBorder="1" applyAlignment="1" applyProtection="1">
      <alignment horizontal="center" vertical="center" wrapText="1"/>
      <protection locked="0"/>
    </xf>
    <xf numFmtId="3" fontId="9" fillId="3" borderId="68" xfId="6" applyNumberFormat="1" applyFont="1" applyFill="1" applyBorder="1" applyAlignment="1" applyProtection="1">
      <alignment horizontal="center" vertical="center" wrapText="1"/>
      <protection locked="0"/>
    </xf>
    <xf numFmtId="0" fontId="6" fillId="2" borderId="63" xfId="6" applyFont="1" applyFill="1" applyBorder="1" applyAlignment="1" applyProtection="1">
      <alignment horizontal="left" vertical="center" wrapText="1"/>
      <protection locked="0"/>
    </xf>
    <xf numFmtId="0" fontId="6" fillId="2" borderId="53" xfId="6" applyFont="1" applyFill="1" applyBorder="1" applyAlignment="1" applyProtection="1">
      <alignment horizontal="left" vertical="center" wrapText="1"/>
      <protection locked="0"/>
    </xf>
    <xf numFmtId="0" fontId="6" fillId="2" borderId="55" xfId="6" applyFont="1" applyFill="1" applyBorder="1" applyAlignment="1" applyProtection="1">
      <alignment horizontal="left" vertical="center" wrapText="1"/>
      <protection locked="0"/>
    </xf>
    <xf numFmtId="0" fontId="9" fillId="0" borderId="63" xfId="6" applyFont="1" applyBorder="1" applyAlignment="1" applyProtection="1">
      <alignment horizontal="center" vertical="center" wrapText="1"/>
      <protection locked="0"/>
    </xf>
    <xf numFmtId="0" fontId="9" fillId="0" borderId="53" xfId="6" applyFont="1" applyBorder="1" applyAlignment="1" applyProtection="1">
      <alignment horizontal="center" vertical="center" wrapText="1"/>
      <protection locked="0"/>
    </xf>
    <xf numFmtId="17" fontId="9" fillId="0" borderId="53" xfId="6" applyNumberFormat="1" applyFont="1" applyFill="1" applyBorder="1" applyAlignment="1" applyProtection="1">
      <alignment horizontal="center" vertical="center" wrapText="1"/>
      <protection hidden="1"/>
    </xf>
    <xf numFmtId="0" fontId="9" fillId="0" borderId="53" xfId="6" applyFont="1" applyFill="1" applyBorder="1" applyAlignment="1" applyProtection="1">
      <alignment horizontal="center" vertical="center" wrapText="1"/>
      <protection hidden="1"/>
    </xf>
    <xf numFmtId="0" fontId="9" fillId="0" borderId="90" xfId="6" applyFont="1" applyBorder="1" applyAlignment="1" applyProtection="1">
      <alignment horizontal="center" vertical="center" wrapText="1"/>
      <protection locked="0"/>
    </xf>
    <xf numFmtId="0" fontId="9" fillId="0" borderId="77" xfId="6" applyFont="1" applyBorder="1" applyAlignment="1" applyProtection="1">
      <alignment horizontal="center" vertical="center" wrapText="1"/>
      <protection locked="0"/>
    </xf>
    <xf numFmtId="0" fontId="9" fillId="0" borderId="77" xfId="6" applyFont="1" applyFill="1" applyBorder="1" applyAlignment="1" applyProtection="1">
      <alignment horizontal="center" vertical="center" wrapText="1"/>
      <protection hidden="1"/>
    </xf>
    <xf numFmtId="0" fontId="8" fillId="2" borderId="95" xfId="6" applyFont="1" applyFill="1" applyBorder="1" applyAlignment="1">
      <alignment horizontal="center" vertical="center"/>
    </xf>
    <xf numFmtId="0" fontId="8" fillId="2" borderId="96" xfId="6" applyFont="1" applyFill="1" applyBorder="1" applyAlignment="1">
      <alignment horizontal="center" vertical="center"/>
    </xf>
    <xf numFmtId="0" fontId="6" fillId="3" borderId="97" xfId="6" applyFont="1" applyFill="1" applyBorder="1" applyAlignment="1">
      <alignment horizontal="center"/>
    </xf>
    <xf numFmtId="0" fontId="6" fillId="3" borderId="98" xfId="6" applyFont="1" applyFill="1" applyBorder="1" applyAlignment="1">
      <alignment horizontal="center"/>
    </xf>
    <xf numFmtId="0" fontId="6" fillId="3" borderId="99" xfId="6" applyFont="1" applyFill="1" applyBorder="1" applyAlignment="1">
      <alignment horizontal="center"/>
    </xf>
    <xf numFmtId="0" fontId="6" fillId="2" borderId="90" xfId="6" applyFont="1" applyFill="1" applyBorder="1" applyAlignment="1" applyProtection="1">
      <alignment horizontal="left" vertical="center" wrapText="1"/>
      <protection locked="0"/>
    </xf>
    <xf numFmtId="0" fontId="6" fillId="2" borderId="77" xfId="6" applyFont="1" applyFill="1" applyBorder="1" applyAlignment="1" applyProtection="1">
      <alignment horizontal="left" vertical="center" wrapText="1"/>
      <protection locked="0"/>
    </xf>
    <xf numFmtId="3" fontId="9" fillId="6" borderId="77" xfId="6" applyNumberFormat="1" applyFont="1" applyFill="1" applyBorder="1" applyAlignment="1" applyProtection="1">
      <alignment horizontal="center" vertical="center" wrapText="1"/>
      <protection locked="0"/>
    </xf>
    <xf numFmtId="3" fontId="9" fillId="6" borderId="71" xfId="6" applyNumberFormat="1" applyFont="1" applyFill="1" applyBorder="1" applyAlignment="1" applyProtection="1">
      <alignment horizontal="center" vertical="center" wrapText="1"/>
      <protection locked="0"/>
    </xf>
    <xf numFmtId="3" fontId="9" fillId="3" borderId="81" xfId="6" applyNumberFormat="1" applyFont="1" applyFill="1" applyBorder="1" applyAlignment="1" applyProtection="1">
      <alignment horizontal="center" vertical="center" wrapText="1"/>
      <protection locked="0"/>
    </xf>
    <xf numFmtId="3" fontId="9" fillId="3" borderId="82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89" xfId="6" applyFont="1" applyBorder="1" applyAlignment="1" applyProtection="1">
      <alignment horizontal="center" vertical="center" wrapText="1"/>
      <protection locked="0"/>
    </xf>
    <xf numFmtId="0" fontId="9" fillId="0" borderId="81" xfId="6" applyFont="1" applyBorder="1" applyAlignment="1" applyProtection="1">
      <alignment horizontal="center" vertical="center" wrapText="1"/>
      <protection locked="0"/>
    </xf>
    <xf numFmtId="0" fontId="9" fillId="0" borderId="81" xfId="6" applyFont="1" applyFill="1" applyBorder="1" applyAlignment="1" applyProtection="1">
      <alignment horizontal="center" vertical="center" wrapText="1"/>
      <protection hidden="1"/>
    </xf>
    <xf numFmtId="3" fontId="9" fillId="3" borderId="77" xfId="6" applyNumberFormat="1" applyFont="1" applyFill="1" applyBorder="1" applyAlignment="1" applyProtection="1">
      <alignment horizontal="center" vertical="center" wrapText="1"/>
      <protection locked="0"/>
    </xf>
    <xf numFmtId="3" fontId="9" fillId="3" borderId="71" xfId="6" applyNumberFormat="1" applyFont="1" applyFill="1" applyBorder="1" applyAlignment="1" applyProtection="1">
      <alignment horizontal="center" vertical="center" wrapText="1"/>
      <protection locked="0"/>
    </xf>
    <xf numFmtId="0" fontId="6" fillId="2" borderId="87" xfId="6" applyFont="1" applyFill="1" applyBorder="1" applyAlignment="1" applyProtection="1">
      <alignment horizontal="left" vertical="center" wrapText="1"/>
      <protection locked="0"/>
    </xf>
    <xf numFmtId="0" fontId="6" fillId="2" borderId="83" xfId="6" applyFont="1" applyFill="1" applyBorder="1" applyAlignment="1" applyProtection="1">
      <alignment horizontal="left" vertical="center" wrapText="1"/>
      <protection locked="0"/>
    </xf>
    <xf numFmtId="1" fontId="8" fillId="2" borderId="83" xfId="6" applyNumberFormat="1" applyFont="1" applyFill="1" applyBorder="1" applyAlignment="1" applyProtection="1">
      <alignment horizontal="center" vertical="center" wrapText="1"/>
      <protection locked="0"/>
    </xf>
    <xf numFmtId="0" fontId="8" fillId="2" borderId="83" xfId="6" applyFont="1" applyFill="1" applyBorder="1" applyAlignment="1">
      <alignment horizontal="center" vertical="center"/>
    </xf>
    <xf numFmtId="0" fontId="8" fillId="2" borderId="84" xfId="6" applyFont="1" applyFill="1" applyBorder="1" applyAlignment="1">
      <alignment horizontal="center" vertical="center"/>
    </xf>
    <xf numFmtId="0" fontId="5" fillId="0" borderId="90" xfId="6" applyFont="1" applyFill="1" applyBorder="1" applyAlignment="1">
      <alignment horizontal="left"/>
    </xf>
    <xf numFmtId="0" fontId="5" fillId="0" borderId="77" xfId="6" applyFont="1" applyFill="1" applyBorder="1" applyAlignment="1">
      <alignment horizontal="left"/>
    </xf>
    <xf numFmtId="3" fontId="10" fillId="6" borderId="77" xfId="6" applyNumberFormat="1" applyFont="1" applyFill="1" applyBorder="1" applyAlignment="1" applyProtection="1">
      <alignment horizontal="center" vertical="center" wrapText="1"/>
      <protection locked="0"/>
    </xf>
    <xf numFmtId="3" fontId="10" fillId="6" borderId="71" xfId="6" applyNumberFormat="1" applyFont="1" applyFill="1" applyBorder="1" applyAlignment="1" applyProtection="1">
      <alignment horizontal="center" vertical="center" wrapText="1"/>
      <protection locked="0"/>
    </xf>
    <xf numFmtId="0" fontId="6" fillId="2" borderId="87" xfId="6" applyFont="1" applyFill="1" applyBorder="1" applyAlignment="1">
      <alignment horizontal="left"/>
    </xf>
    <xf numFmtId="0" fontId="6" fillId="2" borderId="83" xfId="6" applyFont="1" applyFill="1" applyBorder="1" applyAlignment="1">
      <alignment horizontal="left"/>
    </xf>
    <xf numFmtId="0" fontId="5" fillId="0" borderId="90" xfId="6" applyFont="1" applyFill="1" applyBorder="1" applyAlignment="1">
      <alignment horizontal="center"/>
    </xf>
    <xf numFmtId="0" fontId="5" fillId="0" borderId="77" xfId="6" applyFont="1" applyFill="1" applyBorder="1" applyAlignment="1">
      <alignment horizontal="center"/>
    </xf>
    <xf numFmtId="0" fontId="5" fillId="0" borderId="25" xfId="6" applyFont="1" applyBorder="1" applyAlignment="1">
      <alignment horizontal="center"/>
    </xf>
    <xf numFmtId="0" fontId="5" fillId="0" borderId="1" xfId="6" applyFont="1" applyBorder="1" applyAlignment="1">
      <alignment horizontal="center"/>
    </xf>
    <xf numFmtId="0" fontId="6" fillId="0" borderId="85" xfId="6" applyFont="1" applyBorder="1" applyAlignment="1">
      <alignment horizontal="center" vertical="center" wrapText="1"/>
    </xf>
    <xf numFmtId="0" fontId="6" fillId="0" borderId="86" xfId="6" applyFont="1" applyBorder="1" applyAlignment="1">
      <alignment horizontal="center" vertical="center" wrapText="1"/>
    </xf>
    <xf numFmtId="0" fontId="8" fillId="2" borderId="83" xfId="6" applyFont="1" applyFill="1" applyBorder="1" applyAlignment="1">
      <alignment horizontal="center" vertical="center" wrapText="1"/>
    </xf>
    <xf numFmtId="0" fontId="8" fillId="2" borderId="88" xfId="6" applyFont="1" applyFill="1" applyBorder="1" applyAlignment="1">
      <alignment horizontal="center" vertical="center" wrapText="1"/>
    </xf>
    <xf numFmtId="0" fontId="9" fillId="0" borderId="82" xfId="6" applyFont="1" applyBorder="1" applyAlignment="1" applyProtection="1">
      <alignment horizontal="center" vertical="center" wrapText="1"/>
      <protection locked="0"/>
    </xf>
    <xf numFmtId="0" fontId="4" fillId="0" borderId="0" xfId="6" applyAlignment="1"/>
    <xf numFmtId="0" fontId="10" fillId="0" borderId="21" xfId="6" applyFont="1" applyBorder="1" applyAlignment="1" applyProtection="1">
      <alignment horizontal="center" vertical="center"/>
      <protection hidden="1"/>
    </xf>
    <xf numFmtId="0" fontId="10" fillId="0" borderId="15" xfId="6" applyFont="1" applyBorder="1" applyAlignment="1" applyProtection="1">
      <alignment horizontal="center" vertical="center"/>
      <protection hidden="1"/>
    </xf>
    <xf numFmtId="10" fontId="15" fillId="3" borderId="15" xfId="6" applyNumberFormat="1" applyFont="1" applyFill="1" applyBorder="1" applyAlignment="1" applyProtection="1">
      <alignment horizontal="center" vertical="center"/>
    </xf>
    <xf numFmtId="10" fontId="15" fillId="3" borderId="17" xfId="6" applyNumberFormat="1" applyFont="1" applyFill="1" applyBorder="1" applyAlignment="1" applyProtection="1">
      <alignment horizontal="center" vertical="center"/>
    </xf>
    <xf numFmtId="0" fontId="16" fillId="0" borderId="21" xfId="6" applyFont="1" applyBorder="1" applyAlignment="1" applyProtection="1">
      <alignment horizontal="center" vertical="center"/>
      <protection hidden="1"/>
    </xf>
    <xf numFmtId="0" fontId="5" fillId="0" borderId="15" xfId="6" applyFont="1" applyBorder="1" applyAlignment="1" applyProtection="1">
      <alignment horizontal="center" vertical="center"/>
      <protection hidden="1"/>
    </xf>
    <xf numFmtId="0" fontId="5" fillId="0" borderId="32" xfId="6" applyFont="1" applyBorder="1" applyAlignment="1" applyProtection="1">
      <alignment horizontal="center" vertical="center"/>
      <protection hidden="1"/>
    </xf>
    <xf numFmtId="0" fontId="5" fillId="0" borderId="17" xfId="6" applyFont="1" applyBorder="1" applyAlignment="1" applyProtection="1">
      <alignment horizontal="center" vertical="center"/>
      <protection hidden="1"/>
    </xf>
    <xf numFmtId="10" fontId="15" fillId="3" borderId="85" xfId="6" applyNumberFormat="1" applyFont="1" applyFill="1" applyBorder="1" applyAlignment="1" applyProtection="1">
      <alignment horizontal="center" vertical="center"/>
    </xf>
    <xf numFmtId="10" fontId="15" fillId="3" borderId="86" xfId="6" applyNumberFormat="1" applyFont="1" applyFill="1" applyBorder="1" applyAlignment="1" applyProtection="1">
      <alignment horizontal="center" vertical="center"/>
    </xf>
    <xf numFmtId="10" fontId="15" fillId="3" borderId="104" xfId="6" applyNumberFormat="1" applyFont="1" applyFill="1" applyBorder="1" applyAlignment="1" applyProtection="1">
      <alignment horizontal="center" vertical="center"/>
    </xf>
    <xf numFmtId="10" fontId="15" fillId="3" borderId="107" xfId="6" applyNumberFormat="1" applyFont="1" applyFill="1" applyBorder="1" applyAlignment="1" applyProtection="1">
      <alignment horizontal="center" vertical="center"/>
    </xf>
    <xf numFmtId="10" fontId="15" fillId="3" borderId="105" xfId="6" applyNumberFormat="1" applyFont="1" applyFill="1" applyBorder="1" applyAlignment="1" applyProtection="1">
      <alignment horizontal="center" vertical="center"/>
    </xf>
    <xf numFmtId="10" fontId="15" fillId="3" borderId="108" xfId="6" applyNumberFormat="1" applyFont="1" applyFill="1" applyBorder="1" applyAlignment="1" applyProtection="1">
      <alignment horizontal="center" vertical="center"/>
    </xf>
    <xf numFmtId="0" fontId="5" fillId="0" borderId="21" xfId="6" applyFont="1" applyBorder="1" applyAlignment="1" applyProtection="1">
      <alignment horizontal="center" vertical="center"/>
      <protection hidden="1"/>
    </xf>
    <xf numFmtId="0" fontId="6" fillId="3" borderId="21" xfId="6" applyFont="1" applyFill="1" applyBorder="1" applyAlignment="1">
      <alignment horizontal="left"/>
    </xf>
    <xf numFmtId="0" fontId="6" fillId="3" borderId="15" xfId="6" applyFont="1" applyFill="1" applyBorder="1" applyAlignment="1">
      <alignment horizontal="left"/>
    </xf>
    <xf numFmtId="0" fontId="6" fillId="3" borderId="16" xfId="6" applyFont="1" applyFill="1" applyBorder="1" applyAlignment="1">
      <alignment horizontal="left"/>
    </xf>
    <xf numFmtId="0" fontId="6" fillId="2" borderId="21" xfId="6" applyFont="1" applyFill="1" applyBorder="1" applyAlignment="1">
      <alignment horizontal="center"/>
    </xf>
    <xf numFmtId="0" fontId="6" fillId="2" borderId="15" xfId="6" applyFont="1" applyFill="1" applyBorder="1" applyAlignment="1">
      <alignment horizontal="center"/>
    </xf>
    <xf numFmtId="0" fontId="8" fillId="2" borderId="15" xfId="6" applyFont="1" applyFill="1" applyBorder="1" applyAlignment="1">
      <alignment horizontal="center" vertical="center"/>
    </xf>
    <xf numFmtId="0" fontId="8" fillId="2" borderId="16" xfId="6" applyFont="1" applyFill="1" applyBorder="1" applyAlignment="1">
      <alignment horizontal="center" vertical="center"/>
    </xf>
    <xf numFmtId="10" fontId="15" fillId="3" borderId="16" xfId="6" applyNumberFormat="1" applyFont="1" applyFill="1" applyBorder="1" applyAlignment="1" applyProtection="1">
      <alignment horizontal="center" vertical="center"/>
    </xf>
    <xf numFmtId="166" fontId="15" fillId="3" borderId="15" xfId="6" applyNumberFormat="1" applyFont="1" applyFill="1" applyBorder="1" applyAlignment="1" applyProtection="1">
      <alignment horizontal="center" vertical="center"/>
    </xf>
    <xf numFmtId="166" fontId="15" fillId="3" borderId="16" xfId="6" applyNumberFormat="1" applyFont="1" applyFill="1" applyBorder="1" applyAlignment="1" applyProtection="1">
      <alignment horizontal="center" vertical="center"/>
    </xf>
    <xf numFmtId="166" fontId="15" fillId="3" borderId="85" xfId="6" applyNumberFormat="1" applyFont="1" applyFill="1" applyBorder="1" applyAlignment="1" applyProtection="1">
      <alignment horizontal="center" vertical="center"/>
    </xf>
    <xf numFmtId="166" fontId="15" fillId="3" borderId="47" xfId="6" applyNumberFormat="1" applyFont="1" applyFill="1" applyBorder="1" applyAlignment="1" applyProtection="1">
      <alignment horizontal="center" vertical="center"/>
    </xf>
    <xf numFmtId="166" fontId="15" fillId="3" borderId="104" xfId="6" applyNumberFormat="1" applyFont="1" applyFill="1" applyBorder="1" applyAlignment="1" applyProtection="1">
      <alignment horizontal="center" vertical="center"/>
    </xf>
    <xf numFmtId="166" fontId="15" fillId="3" borderId="20" xfId="6" applyNumberFormat="1" applyFont="1" applyFill="1" applyBorder="1" applyAlignment="1" applyProtection="1">
      <alignment horizontal="center" vertical="center"/>
    </xf>
    <xf numFmtId="166" fontId="15" fillId="3" borderId="105" xfId="6" applyNumberFormat="1" applyFont="1" applyFill="1" applyBorder="1" applyAlignment="1" applyProtection="1">
      <alignment horizontal="center" vertical="center"/>
    </xf>
    <xf numFmtId="166" fontId="15" fillId="3" borderId="106" xfId="6" applyNumberFormat="1" applyFont="1" applyFill="1" applyBorder="1" applyAlignment="1" applyProtection="1">
      <alignment horizontal="center" vertical="center"/>
    </xf>
    <xf numFmtId="0" fontId="15" fillId="3" borderId="85" xfId="6" applyNumberFormat="1" applyFont="1" applyFill="1" applyBorder="1" applyAlignment="1" applyProtection="1">
      <alignment horizontal="center" vertical="center"/>
    </xf>
    <xf numFmtId="0" fontId="15" fillId="3" borderId="47" xfId="6" applyNumberFormat="1" applyFont="1" applyFill="1" applyBorder="1" applyAlignment="1" applyProtection="1">
      <alignment horizontal="center" vertical="center"/>
    </xf>
    <xf numFmtId="0" fontId="15" fillId="3" borderId="104" xfId="6" applyNumberFormat="1" applyFont="1" applyFill="1" applyBorder="1" applyAlignment="1" applyProtection="1">
      <alignment horizontal="center" vertical="center"/>
    </xf>
    <xf numFmtId="0" fontId="15" fillId="3" borderId="20" xfId="6" applyNumberFormat="1" applyFont="1" applyFill="1" applyBorder="1" applyAlignment="1" applyProtection="1">
      <alignment horizontal="center" vertical="center"/>
    </xf>
    <xf numFmtId="0" fontId="15" fillId="3" borderId="105" xfId="6" applyNumberFormat="1" applyFont="1" applyFill="1" applyBorder="1" applyAlignment="1" applyProtection="1">
      <alignment horizontal="center" vertical="center"/>
    </xf>
    <xf numFmtId="0" fontId="15" fillId="3" borderId="106" xfId="6" applyNumberFormat="1" applyFont="1" applyFill="1" applyBorder="1" applyAlignment="1" applyProtection="1">
      <alignment horizontal="center" vertical="center"/>
    </xf>
    <xf numFmtId="0" fontId="9" fillId="0" borderId="21" xfId="6" applyFont="1" applyBorder="1" applyAlignment="1" applyProtection="1">
      <alignment horizontal="center" vertical="center"/>
      <protection hidden="1"/>
    </xf>
    <xf numFmtId="166" fontId="8" fillId="3" borderId="17" xfId="6" applyNumberFormat="1" applyFont="1" applyFill="1" applyBorder="1" applyAlignment="1" applyProtection="1">
      <alignment horizontal="center" vertical="center"/>
      <protection locked="0"/>
    </xf>
    <xf numFmtId="166" fontId="8" fillId="3" borderId="18" xfId="6" applyNumberFormat="1" applyFont="1" applyFill="1" applyBorder="1" applyAlignment="1" applyProtection="1">
      <alignment horizontal="center" vertical="center"/>
      <protection locked="0"/>
    </xf>
    <xf numFmtId="0" fontId="6" fillId="0" borderId="31" xfId="6" applyFont="1" applyBorder="1" applyAlignment="1">
      <alignment horizontal="center" vertical="center" wrapText="1"/>
    </xf>
    <xf numFmtId="0" fontId="6" fillId="0" borderId="13" xfId="6" applyFont="1" applyBorder="1" applyAlignment="1">
      <alignment horizontal="center" vertical="center" wrapText="1"/>
    </xf>
    <xf numFmtId="0" fontId="6" fillId="0" borderId="14" xfId="6" applyFont="1" applyBorder="1" applyAlignment="1">
      <alignment horizontal="center" vertical="center" wrapText="1"/>
    </xf>
    <xf numFmtId="166" fontId="8" fillId="3" borderId="15" xfId="6" applyNumberFormat="1" applyFont="1" applyFill="1" applyBorder="1" applyAlignment="1" applyProtection="1">
      <alignment horizontal="center" vertical="center"/>
      <protection locked="0"/>
    </xf>
    <xf numFmtId="166" fontId="8" fillId="3" borderId="16" xfId="6" applyNumberFormat="1" applyFont="1" applyFill="1" applyBorder="1" applyAlignment="1" applyProtection="1">
      <alignment horizontal="center" vertical="center"/>
      <protection locked="0"/>
    </xf>
    <xf numFmtId="0" fontId="9" fillId="0" borderId="21" xfId="6" applyFont="1" applyFill="1" applyBorder="1" applyAlignment="1" applyProtection="1">
      <alignment horizontal="left" vertical="center" wrapText="1"/>
      <protection hidden="1"/>
    </xf>
    <xf numFmtId="0" fontId="9" fillId="0" borderId="15" xfId="6" applyFont="1" applyFill="1" applyBorder="1" applyAlignment="1" applyProtection="1">
      <alignment horizontal="left" vertical="center" wrapText="1"/>
      <protection hidden="1"/>
    </xf>
    <xf numFmtId="0" fontId="9" fillId="0" borderId="32" xfId="6" applyFont="1" applyFill="1" applyBorder="1" applyAlignment="1" applyProtection="1">
      <alignment horizontal="left" vertical="center" wrapText="1"/>
      <protection hidden="1"/>
    </xf>
    <xf numFmtId="0" fontId="9" fillId="0" borderId="17" xfId="6" applyFont="1" applyFill="1" applyBorder="1" applyAlignment="1" applyProtection="1">
      <alignment horizontal="left" vertical="center" wrapText="1"/>
      <protection hidden="1"/>
    </xf>
    <xf numFmtId="0" fontId="9" fillId="0" borderId="15" xfId="6" applyFont="1" applyFill="1" applyBorder="1" applyAlignment="1" applyProtection="1">
      <alignment horizontal="left" vertical="center"/>
      <protection hidden="1"/>
    </xf>
    <xf numFmtId="0" fontId="10" fillId="2" borderId="32" xfId="6" applyFont="1" applyFill="1" applyBorder="1" applyAlignment="1" applyProtection="1">
      <alignment horizontal="left" vertical="center"/>
      <protection hidden="1"/>
    </xf>
    <xf numFmtId="0" fontId="10" fillId="2" borderId="17" xfId="6" applyFont="1" applyFill="1" applyBorder="1" applyAlignment="1" applyProtection="1">
      <alignment horizontal="left" vertical="center"/>
      <protection hidden="1"/>
    </xf>
    <xf numFmtId="0" fontId="6" fillId="3" borderId="31" xfId="6" applyFont="1" applyFill="1" applyBorder="1" applyAlignment="1">
      <alignment horizontal="center"/>
    </xf>
    <xf numFmtId="0" fontId="6" fillId="3" borderId="13" xfId="6" applyFont="1" applyFill="1" applyBorder="1" applyAlignment="1">
      <alignment horizontal="center"/>
    </xf>
    <xf numFmtId="0" fontId="6" fillId="3" borderId="14" xfId="6" applyFont="1" applyFill="1" applyBorder="1" applyAlignment="1">
      <alignment horizontal="center"/>
    </xf>
    <xf numFmtId="0" fontId="10" fillId="2" borderId="21" xfId="6" applyFont="1" applyFill="1" applyBorder="1" applyAlignment="1" applyProtection="1">
      <alignment horizontal="left" vertical="center"/>
      <protection hidden="1"/>
    </xf>
    <xf numFmtId="0" fontId="10" fillId="2" borderId="15" xfId="6" applyFont="1" applyFill="1" applyBorder="1" applyAlignment="1" applyProtection="1">
      <alignment horizontal="left" vertical="center"/>
      <protection hidden="1"/>
    </xf>
    <xf numFmtId="0" fontId="6" fillId="2" borderId="21" xfId="6" applyFont="1" applyFill="1" applyBorder="1" applyAlignment="1" applyProtection="1">
      <alignment horizontal="center" vertical="center"/>
      <protection hidden="1"/>
    </xf>
    <xf numFmtId="0" fontId="6" fillId="2" borderId="15" xfId="6" applyFont="1" applyFill="1" applyBorder="1" applyAlignment="1" applyProtection="1">
      <alignment horizontal="center" vertical="center"/>
      <protection hidden="1"/>
    </xf>
    <xf numFmtId="0" fontId="9" fillId="0" borderId="21" xfId="6" applyFont="1" applyFill="1" applyBorder="1" applyAlignment="1" applyProtection="1">
      <alignment horizontal="left" vertical="center"/>
      <protection hidden="1"/>
    </xf>
    <xf numFmtId="0" fontId="5" fillId="2" borderId="21" xfId="6" applyFont="1" applyFill="1" applyBorder="1" applyAlignment="1" applyProtection="1">
      <alignment horizontal="center" vertical="center"/>
      <protection hidden="1"/>
    </xf>
    <xf numFmtId="0" fontId="5" fillId="2" borderId="15" xfId="6" applyFont="1" applyFill="1" applyBorder="1" applyAlignment="1" applyProtection="1">
      <alignment horizontal="center" vertical="center"/>
      <protection hidden="1"/>
    </xf>
    <xf numFmtId="0" fontId="5" fillId="0" borderId="31" xfId="6" applyFont="1" applyBorder="1" applyAlignment="1">
      <alignment horizontal="center"/>
    </xf>
    <xf numFmtId="0" fontId="5" fillId="0" borderId="13" xfId="6" applyFont="1" applyBorder="1" applyAlignment="1">
      <alignment horizontal="center"/>
    </xf>
    <xf numFmtId="0" fontId="6" fillId="0" borderId="21" xfId="6" applyFont="1" applyBorder="1" applyAlignment="1">
      <alignment horizontal="center" vertical="center" wrapText="1"/>
    </xf>
    <xf numFmtId="0" fontId="6" fillId="0" borderId="15" xfId="6" applyFont="1" applyBorder="1" applyAlignment="1">
      <alignment horizontal="center" vertical="center" wrapText="1"/>
    </xf>
    <xf numFmtId="0" fontId="6" fillId="0" borderId="16" xfId="6" applyFont="1" applyBorder="1" applyAlignment="1">
      <alignment horizontal="center" vertical="center" wrapText="1"/>
    </xf>
    <xf numFmtId="0" fontId="6" fillId="3" borderId="21" xfId="6" applyFont="1" applyFill="1" applyBorder="1" applyAlignment="1">
      <alignment horizontal="center"/>
    </xf>
    <xf numFmtId="0" fontId="6" fillId="3" borderId="15" xfId="6" applyFont="1" applyFill="1" applyBorder="1" applyAlignment="1">
      <alignment horizontal="center"/>
    </xf>
    <xf numFmtId="0" fontId="6" fillId="3" borderId="16" xfId="6" applyFont="1" applyFill="1" applyBorder="1" applyAlignment="1">
      <alignment horizontal="center"/>
    </xf>
    <xf numFmtId="0" fontId="13" fillId="2" borderId="21" xfId="6" applyFont="1" applyFill="1" applyBorder="1" applyAlignment="1" applyProtection="1">
      <alignment horizontal="center" vertical="center"/>
      <protection hidden="1"/>
    </xf>
    <xf numFmtId="0" fontId="13" fillId="2" borderId="15" xfId="6" applyFont="1" applyFill="1" applyBorder="1" applyAlignment="1" applyProtection="1">
      <alignment horizontal="center" vertical="center"/>
      <protection hidden="1"/>
    </xf>
    <xf numFmtId="0" fontId="8" fillId="2" borderId="21" xfId="6" applyFont="1" applyFill="1" applyBorder="1" applyAlignment="1" applyProtection="1">
      <alignment horizontal="center" vertical="center"/>
      <protection hidden="1"/>
    </xf>
    <xf numFmtId="0" fontId="8" fillId="2" borderId="15" xfId="6" applyFont="1" applyFill="1" applyBorder="1" applyAlignment="1" applyProtection="1">
      <alignment horizontal="center" vertical="center"/>
      <protection hidden="1"/>
    </xf>
    <xf numFmtId="0" fontId="0" fillId="0" borderId="11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8" fillId="0" borderId="57" xfId="0" applyFont="1" applyBorder="1" applyAlignment="1">
      <alignment horizontal="center" vertical="center"/>
    </xf>
    <xf numFmtId="0" fontId="38" fillId="0" borderId="10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111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54" xfId="0" applyBorder="1" applyAlignment="1">
      <alignment horizontal="left" vertical="center"/>
    </xf>
    <xf numFmtId="0" fontId="0" fillId="0" borderId="111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vertical="center" wrapText="1"/>
    </xf>
    <xf numFmtId="0" fontId="0" fillId="0" borderId="30" xfId="0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0" fontId="0" fillId="0" borderId="111" xfId="0" applyBorder="1" applyAlignment="1">
      <alignment horizontal="center" vertical="center" wrapText="1"/>
    </xf>
    <xf numFmtId="0" fontId="0" fillId="0" borderId="112" xfId="0" applyBorder="1" applyAlignment="1">
      <alignment horizontal="center" vertical="center" wrapText="1"/>
    </xf>
    <xf numFmtId="0" fontId="0" fillId="0" borderId="111" xfId="0" applyBorder="1" applyAlignment="1">
      <alignment horizontal="left" wrapText="1"/>
    </xf>
    <xf numFmtId="0" fontId="0" fillId="0" borderId="54" xfId="0" applyBorder="1" applyAlignment="1">
      <alignment horizontal="left" wrapText="1"/>
    </xf>
    <xf numFmtId="0" fontId="0" fillId="0" borderId="39" xfId="0" applyBorder="1" applyAlignment="1">
      <alignment horizontal="left" vertical="center" wrapText="1"/>
    </xf>
    <xf numFmtId="0" fontId="0" fillId="0" borderId="111" xfId="0" applyBorder="1" applyAlignment="1">
      <alignment vertical="center"/>
    </xf>
    <xf numFmtId="0" fontId="0" fillId="0" borderId="112" xfId="0" applyBorder="1" applyAlignment="1">
      <alignment vertical="center"/>
    </xf>
    <xf numFmtId="0" fontId="0" fillId="0" borderId="112" xfId="0" applyBorder="1" applyAlignment="1">
      <alignment horizontal="left" vertical="center"/>
    </xf>
    <xf numFmtId="0" fontId="30" fillId="4" borderId="117" xfId="4" applyFont="1" applyFill="1" applyBorder="1" applyAlignment="1" applyProtection="1">
      <alignment horizontal="center"/>
      <protection locked="0"/>
    </xf>
    <xf numFmtId="0" fontId="30" fillId="4" borderId="116" xfId="4" applyFont="1" applyFill="1" applyBorder="1" applyAlignment="1" applyProtection="1">
      <alignment horizontal="center"/>
      <protection locked="0"/>
    </xf>
    <xf numFmtId="0" fontId="30" fillId="4" borderId="115" xfId="4" applyFont="1" applyFill="1" applyBorder="1" applyAlignment="1" applyProtection="1">
      <alignment horizontal="center"/>
      <protection locked="0"/>
    </xf>
    <xf numFmtId="0" fontId="27" fillId="0" borderId="0" xfId="4" applyFont="1" applyAlignment="1" applyProtection="1">
      <alignment horizontal="center" wrapText="1"/>
      <protection locked="0"/>
    </xf>
    <xf numFmtId="0" fontId="15" fillId="7" borderId="25" xfId="4" applyFont="1" applyFill="1" applyBorder="1" applyAlignment="1" applyProtection="1">
      <alignment horizontal="center"/>
      <protection locked="0"/>
    </xf>
    <xf numFmtId="0" fontId="15" fillId="7" borderId="2" xfId="4" applyFont="1" applyFill="1" applyBorder="1" applyAlignment="1" applyProtection="1">
      <alignment horizontal="center"/>
      <protection locked="0"/>
    </xf>
    <xf numFmtId="44" fontId="15" fillId="7" borderId="15" xfId="4" applyNumberFormat="1" applyFont="1" applyFill="1" applyBorder="1" applyAlignment="1" applyProtection="1">
      <alignment horizontal="right"/>
      <protection locked="0"/>
    </xf>
    <xf numFmtId="0" fontId="15" fillId="3" borderId="25" xfId="4" applyFont="1" applyFill="1" applyBorder="1" applyAlignment="1" applyProtection="1">
      <alignment horizontal="center"/>
      <protection locked="0"/>
    </xf>
    <xf numFmtId="0" fontId="15" fillId="3" borderId="2" xfId="4" applyFont="1" applyFill="1" applyBorder="1" applyAlignment="1" applyProtection="1">
      <alignment horizontal="center"/>
      <protection locked="0"/>
    </xf>
    <xf numFmtId="2" fontId="15" fillId="3" borderId="15" xfId="4" applyNumberFormat="1" applyFont="1" applyFill="1" applyBorder="1" applyAlignment="1" applyProtection="1">
      <alignment horizontal="right"/>
      <protection locked="0"/>
    </xf>
    <xf numFmtId="10" fontId="15" fillId="3" borderId="15" xfId="4" applyNumberFormat="1" applyFont="1" applyFill="1" applyBorder="1" applyAlignment="1" applyProtection="1">
      <alignment horizontal="right"/>
      <protection locked="0"/>
    </xf>
  </cellXfs>
  <cellStyles count="15">
    <cellStyle name="Euro" xfId="1"/>
    <cellStyle name="Euro 2" xfId="9"/>
    <cellStyle name="Euro 3" xfId="14"/>
    <cellStyle name="Migliaia [0] 2" xfId="2"/>
    <cellStyle name="Migliaia 2" xfId="11"/>
    <cellStyle name="Normale" xfId="0" builtinId="0"/>
    <cellStyle name="Normale 2" xfId="3"/>
    <cellStyle name="Normale 3" xfId="4"/>
    <cellStyle name="Normale 4" xfId="5"/>
    <cellStyle name="Normale 5" xfId="6"/>
    <cellStyle name="Normale 6" xfId="12"/>
    <cellStyle name="Percentuale 2" xfId="10"/>
    <cellStyle name="Percentuale 3" xfId="13"/>
    <cellStyle name="Valuta" xfId="8" builtinId="4"/>
    <cellStyle name="Währung" xfId="7"/>
  </cellStyles>
  <dxfs count="39"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/>
        <i val="0"/>
        <strike val="0"/>
        <condense val="0"/>
        <extend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ndense val="0"/>
        <extend val="0"/>
      </font>
      <fill>
        <patternFill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Elisabetta\Temporary%20Internet%20Files\OLK7\OBJ_rev2.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m_cop"/>
      <sheetName val="m_obj"/>
      <sheetName val="db1"/>
      <sheetName val="Cop"/>
    </sheetNames>
    <sheetDataSet>
      <sheetData sheetId="0"/>
      <sheetData sheetId="1"/>
      <sheetData sheetId="2">
        <row r="2">
          <cell r="B2" t="str">
            <v>AREA 1 PROVA</v>
          </cell>
          <cell r="C2" t="str">
            <v>Nome e cognome</v>
          </cell>
          <cell r="E2" t="str">
            <v>SVIL</v>
          </cell>
        </row>
        <row r="3">
          <cell r="E3" t="str">
            <v>S</v>
          </cell>
        </row>
        <row r="4">
          <cell r="E4" t="str">
            <v>PROC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view="pageLayout" zoomScaleNormal="100" zoomScaleSheetLayoutView="100" workbookViewId="0">
      <selection activeCell="E55" sqref="E55"/>
    </sheetView>
  </sheetViews>
  <sheetFormatPr defaultRowHeight="12.95" customHeight="1" x14ac:dyDescent="0.25"/>
  <cols>
    <col min="1" max="1" width="4.140625" customWidth="1"/>
    <col min="2" max="2" width="53" customWidth="1"/>
    <col min="3" max="3" width="12.85546875" customWidth="1"/>
    <col min="4" max="4" width="64.28515625" customWidth="1"/>
    <col min="5" max="5" width="42.42578125" style="52" customWidth="1"/>
    <col min="6" max="7" width="9.140625" style="51" hidden="1" customWidth="1"/>
    <col min="8" max="16384" width="9.140625" style="51"/>
  </cols>
  <sheetData>
    <row r="1" spans="1:5" s="50" customFormat="1" ht="29.25" customHeight="1" x14ac:dyDescent="0.25">
      <c r="A1" s="1" t="s">
        <v>241</v>
      </c>
      <c r="B1" s="1" t="s">
        <v>244</v>
      </c>
      <c r="C1" s="1" t="s">
        <v>38</v>
      </c>
      <c r="D1" s="1" t="s">
        <v>243</v>
      </c>
      <c r="E1" s="49" t="s">
        <v>242</v>
      </c>
    </row>
    <row r="2" spans="1:5" ht="15" customHeight="1" x14ac:dyDescent="0.25">
      <c r="A2">
        <v>1</v>
      </c>
      <c r="B2" t="s">
        <v>0</v>
      </c>
      <c r="C2">
        <v>1</v>
      </c>
      <c r="D2" t="s">
        <v>10</v>
      </c>
      <c r="E2" s="68" t="s">
        <v>325</v>
      </c>
    </row>
    <row r="3" spans="1:5" ht="18" customHeight="1" x14ac:dyDescent="0.25">
      <c r="C3">
        <v>2</v>
      </c>
      <c r="D3" t="s">
        <v>11</v>
      </c>
      <c r="E3" s="68" t="s">
        <v>325</v>
      </c>
    </row>
    <row r="4" spans="1:5" ht="15" customHeight="1" x14ac:dyDescent="0.25">
      <c r="C4">
        <v>3</v>
      </c>
      <c r="D4" t="s">
        <v>12</v>
      </c>
      <c r="E4" s="68" t="s">
        <v>326</v>
      </c>
    </row>
    <row r="5" spans="1:5" ht="15" customHeight="1" x14ac:dyDescent="0.25">
      <c r="C5">
        <v>4</v>
      </c>
      <c r="D5" t="s">
        <v>13</v>
      </c>
      <c r="E5" s="68" t="s">
        <v>326</v>
      </c>
    </row>
    <row r="6" spans="1:5" ht="15" customHeight="1" x14ac:dyDescent="0.25">
      <c r="C6">
        <v>5</v>
      </c>
      <c r="D6" t="s">
        <v>14</v>
      </c>
      <c r="E6" s="68" t="s">
        <v>327</v>
      </c>
    </row>
    <row r="7" spans="1:5" ht="15" customHeight="1" x14ac:dyDescent="0.25">
      <c r="C7">
        <v>6</v>
      </c>
      <c r="D7" t="s">
        <v>15</v>
      </c>
      <c r="E7" s="68" t="s">
        <v>327</v>
      </c>
    </row>
    <row r="8" spans="1:5" ht="15" customHeight="1" x14ac:dyDescent="0.25">
      <c r="C8">
        <v>7</v>
      </c>
      <c r="D8" t="s">
        <v>16</v>
      </c>
      <c r="E8" s="68" t="s">
        <v>325</v>
      </c>
    </row>
    <row r="9" spans="1:5" ht="12.75" customHeight="1" x14ac:dyDescent="0.25">
      <c r="C9">
        <v>11</v>
      </c>
      <c r="D9" t="s">
        <v>17</v>
      </c>
      <c r="E9" s="68" t="s">
        <v>328</v>
      </c>
    </row>
    <row r="10" spans="1:5" ht="12.75" customHeight="1" x14ac:dyDescent="0.25">
      <c r="E10" s="68"/>
    </row>
    <row r="11" spans="1:5" ht="12.75" customHeight="1" x14ac:dyDescent="0.25">
      <c r="E11" s="68"/>
    </row>
    <row r="12" spans="1:5" ht="12.95" customHeight="1" x14ac:dyDescent="0.25">
      <c r="A12">
        <v>3</v>
      </c>
      <c r="B12" t="s">
        <v>1</v>
      </c>
      <c r="C12">
        <v>1</v>
      </c>
      <c r="D12" t="s">
        <v>18</v>
      </c>
      <c r="E12" s="68" t="s">
        <v>328</v>
      </c>
    </row>
    <row r="13" spans="1:5" ht="12.95" customHeight="1" x14ac:dyDescent="0.25">
      <c r="E13" s="69"/>
    </row>
    <row r="14" spans="1:5" ht="12.95" customHeight="1" x14ac:dyDescent="0.25">
      <c r="A14">
        <v>4</v>
      </c>
      <c r="B14" t="s">
        <v>2</v>
      </c>
      <c r="C14">
        <v>1</v>
      </c>
      <c r="D14" t="s">
        <v>19</v>
      </c>
      <c r="E14" s="68" t="s">
        <v>329</v>
      </c>
    </row>
    <row r="15" spans="1:5" ht="12.95" customHeight="1" x14ac:dyDescent="0.25">
      <c r="C15">
        <v>2</v>
      </c>
      <c r="D15" t="s">
        <v>20</v>
      </c>
      <c r="E15" s="68" t="s">
        <v>329</v>
      </c>
    </row>
    <row r="16" spans="1:5" ht="12.95" customHeight="1" x14ac:dyDescent="0.25">
      <c r="C16">
        <v>6</v>
      </c>
      <c r="D16" t="s">
        <v>21</v>
      </c>
      <c r="E16" s="68" t="s">
        <v>325</v>
      </c>
    </row>
    <row r="17" spans="1:5" ht="12.95" customHeight="1" x14ac:dyDescent="0.25">
      <c r="E17" s="68"/>
    </row>
    <row r="18" spans="1:5" ht="12.95" customHeight="1" x14ac:dyDescent="0.25">
      <c r="A18">
        <v>5</v>
      </c>
      <c r="B18" t="s">
        <v>3</v>
      </c>
      <c r="C18">
        <v>2</v>
      </c>
      <c r="D18" t="s">
        <v>22</v>
      </c>
      <c r="E18" s="68" t="s">
        <v>325</v>
      </c>
    </row>
    <row r="19" spans="1:5" ht="12.95" customHeight="1" x14ac:dyDescent="0.25">
      <c r="E19" s="68"/>
    </row>
    <row r="20" spans="1:5" ht="12.95" customHeight="1" x14ac:dyDescent="0.25">
      <c r="A20">
        <v>6</v>
      </c>
      <c r="B20" t="s">
        <v>4</v>
      </c>
      <c r="C20">
        <v>1</v>
      </c>
      <c r="D20" t="s">
        <v>23</v>
      </c>
      <c r="E20" s="68" t="s">
        <v>327</v>
      </c>
    </row>
    <row r="21" spans="1:5" ht="12.95" customHeight="1" x14ac:dyDescent="0.25">
      <c r="C21">
        <v>2</v>
      </c>
      <c r="D21" t="s">
        <v>24</v>
      </c>
      <c r="E21" s="68" t="s">
        <v>325</v>
      </c>
    </row>
    <row r="22" spans="1:5" ht="12.95" customHeight="1" x14ac:dyDescent="0.25">
      <c r="E22" s="68"/>
    </row>
    <row r="23" spans="1:5" ht="12.95" customHeight="1" x14ac:dyDescent="0.25">
      <c r="A23">
        <v>7</v>
      </c>
      <c r="B23" t="s">
        <v>321</v>
      </c>
      <c r="C23">
        <v>1</v>
      </c>
      <c r="D23" t="s">
        <v>322</v>
      </c>
      <c r="E23" s="68" t="s">
        <v>325</v>
      </c>
    </row>
    <row r="24" spans="1:5" ht="12.95" customHeight="1" x14ac:dyDescent="0.25">
      <c r="E24" s="68"/>
    </row>
    <row r="25" spans="1:5" ht="14.25" customHeight="1" x14ac:dyDescent="0.25">
      <c r="A25">
        <v>8</v>
      </c>
      <c r="B25" t="s">
        <v>5</v>
      </c>
      <c r="C25">
        <v>1</v>
      </c>
      <c r="D25" t="s">
        <v>25</v>
      </c>
      <c r="E25" s="68" t="s">
        <v>327</v>
      </c>
    </row>
    <row r="26" spans="1:5" ht="12.95" customHeight="1" x14ac:dyDescent="0.25">
      <c r="C26">
        <v>2</v>
      </c>
      <c r="D26" s="2" t="s">
        <v>26</v>
      </c>
      <c r="E26" s="68" t="s">
        <v>327</v>
      </c>
    </row>
    <row r="27" spans="1:5" ht="30.75" customHeight="1" x14ac:dyDescent="0.25">
      <c r="A27" s="64">
        <v>9</v>
      </c>
      <c r="B27" s="2" t="s">
        <v>6</v>
      </c>
      <c r="C27">
        <v>2</v>
      </c>
      <c r="D27" t="s">
        <v>27</v>
      </c>
      <c r="E27" s="68" t="s">
        <v>327</v>
      </c>
    </row>
    <row r="28" spans="1:5" ht="12.95" customHeight="1" x14ac:dyDescent="0.25">
      <c r="C28">
        <v>3</v>
      </c>
      <c r="D28" t="s">
        <v>28</v>
      </c>
      <c r="E28" s="68" t="s">
        <v>326</v>
      </c>
    </row>
    <row r="29" spans="1:5" ht="12.95" customHeight="1" x14ac:dyDescent="0.25">
      <c r="C29">
        <v>4</v>
      </c>
      <c r="D29" t="s">
        <v>29</v>
      </c>
      <c r="E29" s="68" t="s">
        <v>327</v>
      </c>
    </row>
    <row r="30" spans="1:5" ht="12.95" customHeight="1" x14ac:dyDescent="0.25">
      <c r="C30">
        <v>5</v>
      </c>
      <c r="D30" t="s">
        <v>323</v>
      </c>
      <c r="E30" s="68" t="s">
        <v>327</v>
      </c>
    </row>
    <row r="31" spans="1:5" ht="12.95" customHeight="1" x14ac:dyDescent="0.25">
      <c r="E31" s="68"/>
    </row>
    <row r="32" spans="1:5" ht="12.95" customHeight="1" x14ac:dyDescent="0.25">
      <c r="E32" s="68"/>
    </row>
    <row r="33" spans="1:5" ht="12.95" customHeight="1" x14ac:dyDescent="0.25">
      <c r="A33">
        <v>10</v>
      </c>
      <c r="B33" t="s">
        <v>7</v>
      </c>
      <c r="C33">
        <v>5</v>
      </c>
      <c r="D33" t="s">
        <v>30</v>
      </c>
      <c r="E33" s="68" t="s">
        <v>327</v>
      </c>
    </row>
    <row r="34" spans="1:5" ht="12.95" customHeight="1" x14ac:dyDescent="0.25">
      <c r="E34" s="68"/>
    </row>
    <row r="35" spans="1:5" ht="12.95" customHeight="1" x14ac:dyDescent="0.25">
      <c r="A35">
        <v>11</v>
      </c>
      <c r="B35" t="s">
        <v>286</v>
      </c>
      <c r="C35">
        <v>1</v>
      </c>
      <c r="D35" t="s">
        <v>257</v>
      </c>
      <c r="E35" s="68" t="s">
        <v>330</v>
      </c>
    </row>
    <row r="36" spans="1:5" ht="12.95" customHeight="1" x14ac:dyDescent="0.25">
      <c r="E36" s="68"/>
    </row>
    <row r="37" spans="1:5" ht="12.95" customHeight="1" x14ac:dyDescent="0.25">
      <c r="A37">
        <v>12</v>
      </c>
      <c r="B37" t="s">
        <v>8</v>
      </c>
      <c r="C37">
        <v>1</v>
      </c>
      <c r="D37" t="s">
        <v>31</v>
      </c>
      <c r="E37" s="68" t="s">
        <v>325</v>
      </c>
    </row>
    <row r="38" spans="1:5" ht="12.95" customHeight="1" x14ac:dyDescent="0.25">
      <c r="C38">
        <v>2</v>
      </c>
      <c r="D38" t="s">
        <v>32</v>
      </c>
      <c r="E38" s="68" t="s">
        <v>325</v>
      </c>
    </row>
    <row r="39" spans="1:5" ht="12.95" customHeight="1" x14ac:dyDescent="0.25">
      <c r="C39">
        <v>3</v>
      </c>
      <c r="D39" t="s">
        <v>33</v>
      </c>
      <c r="E39" s="68" t="s">
        <v>327</v>
      </c>
    </row>
    <row r="40" spans="1:5" ht="12.95" customHeight="1" x14ac:dyDescent="0.25">
      <c r="C40">
        <v>4</v>
      </c>
      <c r="D40" t="s">
        <v>34</v>
      </c>
      <c r="E40" s="68" t="s">
        <v>332</v>
      </c>
    </row>
    <row r="41" spans="1:5" ht="12.95" customHeight="1" x14ac:dyDescent="0.25">
      <c r="C41">
        <v>5</v>
      </c>
      <c r="D41" t="s">
        <v>324</v>
      </c>
      <c r="E41" s="68" t="s">
        <v>331</v>
      </c>
    </row>
    <row r="42" spans="1:5" ht="12.95" customHeight="1" x14ac:dyDescent="0.25">
      <c r="C42">
        <v>6</v>
      </c>
      <c r="D42" t="s">
        <v>35</v>
      </c>
      <c r="E42" s="68" t="s">
        <v>327</v>
      </c>
    </row>
    <row r="43" spans="1:5" ht="12.95" customHeight="1" x14ac:dyDescent="0.25">
      <c r="C43">
        <v>9</v>
      </c>
      <c r="D43" t="s">
        <v>36</v>
      </c>
      <c r="E43" s="68" t="s">
        <v>327</v>
      </c>
    </row>
    <row r="44" spans="1:5" ht="12.95" customHeight="1" x14ac:dyDescent="0.25">
      <c r="E44" s="68"/>
    </row>
    <row r="45" spans="1:5" ht="12.95" customHeight="1" x14ac:dyDescent="0.25">
      <c r="E45" s="68"/>
    </row>
    <row r="46" spans="1:5" ht="12.95" customHeight="1" x14ac:dyDescent="0.25">
      <c r="A46">
        <v>14</v>
      </c>
      <c r="B46" t="s">
        <v>9</v>
      </c>
      <c r="C46">
        <v>2</v>
      </c>
      <c r="D46" t="s">
        <v>37</v>
      </c>
      <c r="E46" s="68" t="s">
        <v>325</v>
      </c>
    </row>
    <row r="47" spans="1:5" ht="12.95" customHeight="1" x14ac:dyDescent="0.25">
      <c r="E47" s="68"/>
    </row>
    <row r="48" spans="1:5" ht="12.95" customHeight="1" x14ac:dyDescent="0.25">
      <c r="E48" s="68"/>
    </row>
    <row r="49" spans="1:5" ht="12.95" customHeight="1" x14ac:dyDescent="0.25">
      <c r="E49" s="68"/>
    </row>
    <row r="50" spans="1:5" ht="12.95" customHeight="1" x14ac:dyDescent="0.25">
      <c r="D50" s="2"/>
      <c r="E50" s="68"/>
    </row>
    <row r="51" spans="1:5" ht="12.95" customHeight="1" x14ac:dyDescent="0.25">
      <c r="A51">
        <v>20</v>
      </c>
      <c r="B51" t="s">
        <v>248</v>
      </c>
      <c r="C51" s="64">
        <v>1</v>
      </c>
      <c r="D51" t="s">
        <v>252</v>
      </c>
      <c r="E51" s="68" t="s">
        <v>326</v>
      </c>
    </row>
    <row r="52" spans="1:5" ht="12.95" customHeight="1" x14ac:dyDescent="0.25">
      <c r="C52" s="64">
        <v>2</v>
      </c>
      <c r="D52" t="s">
        <v>253</v>
      </c>
      <c r="E52" s="68" t="s">
        <v>326</v>
      </c>
    </row>
    <row r="53" spans="1:5" ht="12.95" customHeight="1" x14ac:dyDescent="0.25">
      <c r="C53" s="64">
        <v>3</v>
      </c>
      <c r="D53" t="s">
        <v>254</v>
      </c>
      <c r="E53" s="68" t="s">
        <v>326</v>
      </c>
    </row>
    <row r="54" spans="1:5" ht="12.95" customHeight="1" x14ac:dyDescent="0.25">
      <c r="A54">
        <v>50</v>
      </c>
      <c r="B54" t="s">
        <v>249</v>
      </c>
      <c r="C54">
        <v>1</v>
      </c>
      <c r="D54" t="s">
        <v>250</v>
      </c>
      <c r="E54" s="68" t="s">
        <v>326</v>
      </c>
    </row>
    <row r="55" spans="1:5" ht="12.95" customHeight="1" x14ac:dyDescent="0.25">
      <c r="C55">
        <v>2</v>
      </c>
      <c r="D55" t="s">
        <v>251</v>
      </c>
      <c r="E55" s="68" t="s">
        <v>326</v>
      </c>
    </row>
  </sheetData>
  <customSheetViews>
    <customSheetView guid="{5274FD7E-76C2-47C3-8C9C-C2C181076605}" showPageBreaks="1" fitToPage="1" showRuler="0">
      <selection activeCell="E34" sqref="E34"/>
      <pageMargins left="0.39370078740157483" right="0.39370078740157483" top="0.67" bottom="0.19685039370078741" header="0.19685039370078741" footer="0.19685039370078741"/>
      <pageSetup paperSize="9" scale="56" orientation="portrait" r:id="rId1"/>
      <headerFooter alignWithMargins="0">
        <oddFooter>&amp;L&amp;"Tahoma,Corsivo"&amp;8Elenco Processi&amp;R&amp;P</oddFooter>
      </headerFooter>
    </customSheetView>
    <customSheetView guid="{0CDFE071-D2BF-4AC9-96FE-3C7CC2EB89D1}" showPageBreaks="1" fitToPage="1" printArea="1" hiddenColumns="1">
      <selection activeCell="E2" sqref="E2:E48"/>
      <pageMargins left="0.39370078740157483" right="0.39370078740157483" top="0.67" bottom="0.19685039370078741" header="0.19685039370078741" footer="0.19685039370078741"/>
      <pageSetup paperSize="9" scale="56" orientation="portrait" r:id="rId2"/>
      <headerFooter alignWithMargins="0">
        <oddFooter>&amp;L&amp;"Tahoma,Corsivo"&amp;8Elenco Processi&amp;R&amp;P</oddFooter>
      </headerFooter>
    </customSheetView>
    <customSheetView guid="{FD66CCA4-E734-40F6-A42D-704ADC03C8FF}" showPageBreaks="1" fitToPage="1" printArea="1" hiddenColumns="1" showRuler="0">
      <selection activeCell="E34" sqref="E34"/>
      <pageMargins left="0.39370078740157483" right="0.39370078740157483" top="0.67" bottom="0.19685039370078741" header="0.19685039370078741" footer="0.19685039370078741"/>
      <pageSetup paperSize="9" scale="57" orientation="portrait" r:id="rId3"/>
      <headerFooter alignWithMargins="0">
        <oddFooter>&amp;L&amp;"Tahoma,Corsivo"&amp;8Elenco Processi&amp;R&amp;P</oddFooter>
      </headerFooter>
    </customSheetView>
  </customSheetViews>
  <phoneticPr fontId="20" type="noConversion"/>
  <pageMargins left="0.39370078740157483" right="0.39370078740157483" top="0.67" bottom="0.19685039370078741" header="0.19685039370078741" footer="0.19685039370078741"/>
  <pageSetup paperSize="9" scale="72" orientation="landscape" r:id="rId4"/>
  <headerFooter alignWithMargins="0">
    <oddHeader xml:space="preserve">&amp;C
COMUNE DI BANCHETTE
</oddHeader>
    <oddFooter>&amp;L&amp;"Tahoma,Corsivo"&amp;8Elenco Processi&amp;R&amp;P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WhiteSpace="0" view="pageLayout" topLeftCell="A7" zoomScaleNormal="100" workbookViewId="0">
      <selection activeCell="J4" sqref="J4"/>
    </sheetView>
  </sheetViews>
  <sheetFormatPr defaultRowHeight="12.75" x14ac:dyDescent="0.2"/>
  <cols>
    <col min="1" max="3" width="9.140625" style="5"/>
    <col min="4" max="4" width="30.42578125" style="5" customWidth="1"/>
    <col min="5" max="5" width="13.5703125" style="5" customWidth="1"/>
    <col min="6" max="6" width="20.140625" style="5" customWidth="1"/>
    <col min="7" max="7" width="9.140625" style="5"/>
    <col min="8" max="8" width="19" style="5" bestFit="1" customWidth="1"/>
    <col min="9" max="16384" width="9.140625" style="5"/>
  </cols>
  <sheetData>
    <row r="1" spans="1:8" ht="21.75" customHeight="1" x14ac:dyDescent="0.2">
      <c r="A1" s="372"/>
      <c r="B1" s="373"/>
      <c r="C1" s="373"/>
      <c r="D1" s="373"/>
      <c r="E1" s="46" t="s">
        <v>83</v>
      </c>
      <c r="F1" s="47">
        <v>2016</v>
      </c>
    </row>
    <row r="2" spans="1:8" ht="24.75" customHeight="1" thickBot="1" x14ac:dyDescent="0.25">
      <c r="A2" s="374" t="s">
        <v>214</v>
      </c>
      <c r="B2" s="375"/>
      <c r="C2" s="375"/>
      <c r="D2" s="375"/>
      <c r="E2" s="375"/>
      <c r="F2" s="376"/>
    </row>
    <row r="3" spans="1:8" ht="13.5" customHeight="1" x14ac:dyDescent="0.2">
      <c r="A3" s="365" t="s">
        <v>215</v>
      </c>
      <c r="B3" s="366"/>
      <c r="C3" s="366"/>
      <c r="D3" s="366"/>
      <c r="E3" s="366"/>
      <c r="F3" s="367"/>
      <c r="G3" s="26"/>
    </row>
    <row r="4" spans="1:8" ht="15" customHeight="1" x14ac:dyDescent="0.2">
      <c r="A4" s="368" t="s">
        <v>86</v>
      </c>
      <c r="B4" s="369"/>
      <c r="C4" s="369"/>
      <c r="D4" s="369"/>
      <c r="E4" s="370">
        <f>$F$1</f>
        <v>2016</v>
      </c>
      <c r="F4" s="371"/>
      <c r="G4" s="26"/>
      <c r="H4" s="6"/>
    </row>
    <row r="5" spans="1:8" ht="12.75" customHeight="1" x14ac:dyDescent="0.2">
      <c r="A5" s="361" t="s">
        <v>216</v>
      </c>
      <c r="B5" s="362"/>
      <c r="C5" s="362"/>
      <c r="D5" s="362"/>
      <c r="E5" s="377">
        <v>1</v>
      </c>
      <c r="F5" s="378"/>
    </row>
    <row r="6" spans="1:8" ht="12.75" customHeight="1" x14ac:dyDescent="0.2">
      <c r="A6" s="382" t="s">
        <v>217</v>
      </c>
      <c r="B6" s="383"/>
      <c r="C6" s="383"/>
      <c r="D6" s="383"/>
      <c r="E6" s="377">
        <v>1</v>
      </c>
      <c r="F6" s="378"/>
      <c r="H6" s="6"/>
    </row>
    <row r="7" spans="1:8" x14ac:dyDescent="0.2">
      <c r="A7" s="382" t="s">
        <v>218</v>
      </c>
      <c r="B7" s="383"/>
      <c r="C7" s="383"/>
      <c r="D7" s="383"/>
      <c r="E7" s="377">
        <v>12</v>
      </c>
      <c r="F7" s="378"/>
    </row>
    <row r="8" spans="1:8" x14ac:dyDescent="0.2">
      <c r="A8" s="379" t="s">
        <v>219</v>
      </c>
      <c r="B8" s="380"/>
      <c r="C8" s="380"/>
      <c r="D8" s="380"/>
      <c r="E8" s="381">
        <f>SUM(E5:F7)</f>
        <v>14</v>
      </c>
      <c r="F8" s="381"/>
    </row>
    <row r="9" spans="1:8" ht="13.5" thickBot="1" x14ac:dyDescent="0.25">
      <c r="A9" s="43"/>
      <c r="B9" s="44"/>
      <c r="C9" s="44"/>
      <c r="D9" s="44"/>
      <c r="E9" s="44"/>
      <c r="F9" s="45"/>
    </row>
    <row r="10" spans="1:8" x14ac:dyDescent="0.2">
      <c r="A10" s="365" t="s">
        <v>220</v>
      </c>
      <c r="B10" s="366"/>
      <c r="C10" s="366"/>
      <c r="D10" s="366"/>
      <c r="E10" s="366"/>
      <c r="F10" s="367"/>
    </row>
    <row r="11" spans="1:8" x14ac:dyDescent="0.2">
      <c r="A11" s="368" t="s">
        <v>86</v>
      </c>
      <c r="B11" s="369"/>
      <c r="C11" s="369"/>
      <c r="D11" s="369"/>
      <c r="E11" s="370">
        <f>$F$1</f>
        <v>2016</v>
      </c>
      <c r="F11" s="371"/>
    </row>
    <row r="12" spans="1:8" ht="12.75" customHeight="1" x14ac:dyDescent="0.2">
      <c r="A12" s="361" t="s">
        <v>221</v>
      </c>
      <c r="B12" s="362"/>
      <c r="C12" s="362"/>
      <c r="D12" s="362"/>
      <c r="E12" s="359">
        <v>620135.4</v>
      </c>
      <c r="F12" s="360"/>
    </row>
    <row r="13" spans="1:8" ht="12.75" customHeight="1" x14ac:dyDescent="0.2">
      <c r="A13" s="361" t="s">
        <v>222</v>
      </c>
      <c r="B13" s="362"/>
      <c r="C13" s="362"/>
      <c r="D13" s="362"/>
      <c r="E13" s="359">
        <v>2250</v>
      </c>
      <c r="F13" s="360"/>
    </row>
    <row r="14" spans="1:8" ht="12.75" customHeight="1" thickBot="1" x14ac:dyDescent="0.25">
      <c r="A14" s="357" t="s">
        <v>223</v>
      </c>
      <c r="B14" s="358"/>
      <c r="C14" s="358"/>
      <c r="D14" s="358"/>
      <c r="E14" s="363">
        <v>2250</v>
      </c>
      <c r="F14" s="364"/>
    </row>
    <row r="15" spans="1:8" x14ac:dyDescent="0.2">
      <c r="A15" s="43"/>
      <c r="B15" s="44"/>
      <c r="C15" s="44"/>
      <c r="D15" s="44"/>
      <c r="E15" s="44"/>
      <c r="F15" s="45"/>
    </row>
    <row r="16" spans="1:8" ht="13.5" thickBot="1" x14ac:dyDescent="0.25">
      <c r="A16" s="43"/>
      <c r="B16" s="44"/>
      <c r="C16" s="44"/>
      <c r="D16" s="44"/>
      <c r="E16" s="44"/>
      <c r="F16" s="45"/>
    </row>
    <row r="17" spans="1:7" x14ac:dyDescent="0.2">
      <c r="A17" s="352" t="s">
        <v>224</v>
      </c>
      <c r="B17" s="353"/>
      <c r="C17" s="353"/>
      <c r="D17" s="353"/>
      <c r="E17" s="353"/>
      <c r="F17" s="354"/>
    </row>
    <row r="18" spans="1:7" x14ac:dyDescent="0.2">
      <c r="A18" s="349" t="s">
        <v>86</v>
      </c>
      <c r="B18" s="350"/>
      <c r="C18" s="350"/>
      <c r="D18" s="351"/>
      <c r="E18" s="355">
        <f>$F$1</f>
        <v>2016</v>
      </c>
      <c r="F18" s="356"/>
    </row>
    <row r="19" spans="1:7" ht="12.75" customHeight="1" x14ac:dyDescent="0.2">
      <c r="A19" s="325" t="s">
        <v>225</v>
      </c>
      <c r="B19" s="326"/>
      <c r="C19" s="326"/>
      <c r="D19" s="327"/>
      <c r="E19" s="339">
        <f>E12/'Economico Patrimoniale'!E19</f>
        <v>0.23970680023635496</v>
      </c>
      <c r="F19" s="333"/>
    </row>
    <row r="20" spans="1:7" ht="12.75" customHeight="1" x14ac:dyDescent="0.2">
      <c r="A20" s="319" t="s">
        <v>191</v>
      </c>
      <c r="B20" s="320"/>
      <c r="C20" s="320"/>
      <c r="D20" s="321"/>
      <c r="E20" s="339"/>
      <c r="F20" s="333"/>
    </row>
    <row r="21" spans="1:7" ht="12.75" customHeight="1" x14ac:dyDescent="0.2">
      <c r="A21" s="322" t="s">
        <v>226</v>
      </c>
      <c r="B21" s="323"/>
      <c r="C21" s="323"/>
      <c r="D21" s="324"/>
      <c r="E21" s="339"/>
      <c r="F21" s="333"/>
    </row>
    <row r="22" spans="1:7" ht="12.75" customHeight="1" x14ac:dyDescent="0.2">
      <c r="A22" s="325" t="s">
        <v>227</v>
      </c>
      <c r="B22" s="326"/>
      <c r="C22" s="326"/>
      <c r="D22" s="327"/>
      <c r="E22" s="341">
        <f>E12/E8</f>
        <v>44295.385714285716</v>
      </c>
      <c r="F22" s="342"/>
    </row>
    <row r="23" spans="1:7" ht="12.75" customHeight="1" x14ac:dyDescent="0.2">
      <c r="A23" s="319" t="s">
        <v>191</v>
      </c>
      <c r="B23" s="320"/>
      <c r="C23" s="320"/>
      <c r="D23" s="321"/>
      <c r="E23" s="343"/>
      <c r="F23" s="344"/>
    </row>
    <row r="24" spans="1:7" ht="12.75" customHeight="1" x14ac:dyDescent="0.2">
      <c r="A24" s="322" t="s">
        <v>228</v>
      </c>
      <c r="B24" s="323"/>
      <c r="C24" s="323"/>
      <c r="D24" s="324"/>
      <c r="E24" s="343"/>
      <c r="F24" s="344"/>
    </row>
    <row r="25" spans="1:7" ht="12.75" customHeight="1" x14ac:dyDescent="0.2">
      <c r="A25" s="329" t="s">
        <v>229</v>
      </c>
      <c r="B25" s="330"/>
      <c r="C25" s="330"/>
      <c r="D25" s="331"/>
      <c r="E25" s="341">
        <f>E12/Caratteristiche!G5</f>
        <v>190.86962142197601</v>
      </c>
      <c r="F25" s="342"/>
    </row>
    <row r="26" spans="1:7" ht="12.75" customHeight="1" x14ac:dyDescent="0.2">
      <c r="A26" s="319" t="s">
        <v>191</v>
      </c>
      <c r="B26" s="320"/>
      <c r="C26" s="320"/>
      <c r="D26" s="321"/>
      <c r="E26" s="343"/>
      <c r="F26" s="344"/>
    </row>
    <row r="27" spans="1:7" ht="13.5" customHeight="1" x14ac:dyDescent="0.2">
      <c r="A27" s="322" t="s">
        <v>85</v>
      </c>
      <c r="B27" s="323"/>
      <c r="C27" s="323"/>
      <c r="D27" s="324"/>
      <c r="E27" s="343"/>
      <c r="F27" s="344"/>
    </row>
    <row r="28" spans="1:7" ht="12.75" customHeight="1" x14ac:dyDescent="0.2">
      <c r="A28" s="329" t="s">
        <v>230</v>
      </c>
      <c r="B28" s="330"/>
      <c r="C28" s="330"/>
      <c r="D28" s="331"/>
      <c r="E28" s="345">
        <f>Caratteristiche!G5/Organizzazione!E8</f>
        <v>232.07142857142858</v>
      </c>
      <c r="F28" s="346"/>
    </row>
    <row r="29" spans="1:7" ht="12.75" customHeight="1" x14ac:dyDescent="0.2">
      <c r="A29" s="319" t="s">
        <v>85</v>
      </c>
      <c r="B29" s="320"/>
      <c r="C29" s="320"/>
      <c r="D29" s="321"/>
      <c r="E29" s="347"/>
      <c r="F29" s="348"/>
      <c r="G29" s="48"/>
    </row>
    <row r="30" spans="1:7" ht="12.75" customHeight="1" x14ac:dyDescent="0.2">
      <c r="A30" s="322" t="s">
        <v>228</v>
      </c>
      <c r="B30" s="323"/>
      <c r="C30" s="323"/>
      <c r="D30" s="324"/>
      <c r="E30" s="347"/>
      <c r="F30" s="348"/>
    </row>
    <row r="31" spans="1:7" ht="12.75" customHeight="1" x14ac:dyDescent="0.2">
      <c r="A31" s="325" t="s">
        <v>231</v>
      </c>
      <c r="B31" s="326"/>
      <c r="C31" s="326"/>
      <c r="D31" s="327"/>
      <c r="E31" s="339">
        <f>E5/E8</f>
        <v>7.1428571428571425E-2</v>
      </c>
      <c r="F31" s="333"/>
    </row>
    <row r="32" spans="1:7" ht="12.75" customHeight="1" x14ac:dyDescent="0.2">
      <c r="A32" s="319" t="s">
        <v>232</v>
      </c>
      <c r="B32" s="320"/>
      <c r="C32" s="320"/>
      <c r="D32" s="321"/>
      <c r="E32" s="339"/>
      <c r="F32" s="333"/>
    </row>
    <row r="33" spans="1:6" ht="12.75" customHeight="1" x14ac:dyDescent="0.2">
      <c r="A33" s="322" t="s">
        <v>228</v>
      </c>
      <c r="B33" s="323"/>
      <c r="C33" s="323"/>
      <c r="D33" s="324"/>
      <c r="E33" s="339"/>
      <c r="F33" s="333"/>
    </row>
    <row r="34" spans="1:6" ht="12.75" customHeight="1" x14ac:dyDescent="0.2">
      <c r="A34" s="329" t="s">
        <v>233</v>
      </c>
      <c r="B34" s="330"/>
      <c r="C34" s="330"/>
      <c r="D34" s="331"/>
      <c r="E34" s="339">
        <f>E6/E8</f>
        <v>7.1428571428571425E-2</v>
      </c>
      <c r="F34" s="333"/>
    </row>
    <row r="35" spans="1:6" ht="12.75" customHeight="1" x14ac:dyDescent="0.2">
      <c r="A35" s="319" t="s">
        <v>234</v>
      </c>
      <c r="B35" s="320"/>
      <c r="C35" s="320"/>
      <c r="D35" s="321"/>
      <c r="E35" s="339"/>
      <c r="F35" s="333"/>
    </row>
    <row r="36" spans="1:6" ht="13.5" customHeight="1" x14ac:dyDescent="0.2">
      <c r="A36" s="340" t="s">
        <v>228</v>
      </c>
      <c r="B36" s="320"/>
      <c r="C36" s="320"/>
      <c r="D36" s="321"/>
      <c r="E36" s="339"/>
      <c r="F36" s="333"/>
    </row>
    <row r="37" spans="1:6" ht="13.15" customHeight="1" x14ac:dyDescent="0.2">
      <c r="A37" s="325" t="s">
        <v>235</v>
      </c>
      <c r="B37" s="326"/>
      <c r="C37" s="326"/>
      <c r="D37" s="327"/>
      <c r="E37" s="332">
        <f>E14/E13</f>
        <v>1</v>
      </c>
      <c r="F37" s="333"/>
    </row>
    <row r="38" spans="1:6" ht="13.15" customHeight="1" x14ac:dyDescent="0.2">
      <c r="A38" s="319" t="s">
        <v>236</v>
      </c>
      <c r="B38" s="320"/>
      <c r="C38" s="320"/>
      <c r="D38" s="321"/>
      <c r="E38" s="332"/>
      <c r="F38" s="333"/>
    </row>
    <row r="39" spans="1:6" ht="13.15" customHeight="1" x14ac:dyDescent="0.2">
      <c r="A39" s="322" t="s">
        <v>237</v>
      </c>
      <c r="B39" s="323"/>
      <c r="C39" s="323"/>
      <c r="D39" s="324"/>
      <c r="E39" s="332"/>
      <c r="F39" s="333"/>
    </row>
    <row r="40" spans="1:6" ht="13.15" customHeight="1" x14ac:dyDescent="0.2">
      <c r="A40" s="325" t="s">
        <v>238</v>
      </c>
      <c r="B40" s="326"/>
      <c r="C40" s="326"/>
      <c r="D40" s="327"/>
      <c r="E40" s="317">
        <f>E14/E8</f>
        <v>160.71428571428572</v>
      </c>
      <c r="F40" s="318"/>
    </row>
    <row r="41" spans="1:6" ht="13.15" customHeight="1" x14ac:dyDescent="0.2">
      <c r="A41" s="319" t="s">
        <v>239</v>
      </c>
      <c r="B41" s="320"/>
      <c r="C41" s="320"/>
      <c r="D41" s="321"/>
      <c r="E41" s="317"/>
      <c r="F41" s="318"/>
    </row>
    <row r="42" spans="1:6" ht="13.15" customHeight="1" x14ac:dyDescent="0.2">
      <c r="A42" s="322" t="s">
        <v>228</v>
      </c>
      <c r="B42" s="323"/>
      <c r="C42" s="323"/>
      <c r="D42" s="324"/>
      <c r="E42" s="317"/>
      <c r="F42" s="318"/>
    </row>
    <row r="43" spans="1:6" ht="13.15" customHeight="1" x14ac:dyDescent="0.2">
      <c r="A43" s="329" t="s">
        <v>240</v>
      </c>
      <c r="B43" s="330"/>
      <c r="C43" s="330"/>
      <c r="D43" s="331"/>
      <c r="E43" s="332">
        <f>E14/E12</f>
        <v>3.6282398972869471E-3</v>
      </c>
      <c r="F43" s="333"/>
    </row>
    <row r="44" spans="1:6" ht="13.15" customHeight="1" x14ac:dyDescent="0.2">
      <c r="A44" s="319" t="s">
        <v>239</v>
      </c>
      <c r="B44" s="320"/>
      <c r="C44" s="320"/>
      <c r="D44" s="321"/>
      <c r="E44" s="332"/>
      <c r="F44" s="333"/>
    </row>
    <row r="45" spans="1:6" ht="13.9" customHeight="1" thickBot="1" x14ac:dyDescent="0.25">
      <c r="A45" s="336" t="s">
        <v>191</v>
      </c>
      <c r="B45" s="337"/>
      <c r="C45" s="337"/>
      <c r="D45" s="338"/>
      <c r="E45" s="334"/>
      <c r="F45" s="335"/>
    </row>
    <row r="48" spans="1:6" x14ac:dyDescent="0.2">
      <c r="A48" s="328"/>
      <c r="B48" s="328"/>
      <c r="C48" s="328"/>
      <c r="D48" s="328"/>
      <c r="E48" s="328"/>
      <c r="F48" s="328"/>
    </row>
  </sheetData>
  <customSheetViews>
    <customSheetView guid="{5274FD7E-76C2-47C3-8C9C-C2C181076605}" showPageBreaks="1" showRuler="0" topLeftCell="A49">
      <selection activeCell="N29" sqref="N29"/>
      <rowBreaks count="1" manualBreakCount="1">
        <brk id="60" max="11" man="1"/>
      </rowBreaks>
      <pageMargins left="0.39370078740157483" right="0.39370078740157483" top="0.6692913385826772" bottom="0.19685039370078741" header="0.19685039370078741" footer="0.19685039370078741"/>
      <printOptions horizontalCentered="1"/>
      <pageSetup scale="80" orientation="portrait" r:id="rId1"/>
      <headerFooter alignWithMargins="0">
        <oddHeader>&amp;C&amp;B</oddHeader>
        <oddFooter>&amp;L&amp;"Tahoma,Corsivo"&amp;8&amp;F&amp;R&amp;P</oddFooter>
      </headerFooter>
    </customSheetView>
    <customSheetView guid="{0CDFE071-D2BF-4AC9-96FE-3C7CC2EB89D1}" showPageBreaks="1" printArea="1" topLeftCell="A13">
      <selection activeCell="E34" sqref="E34:F36"/>
      <rowBreaks count="1" manualBreakCount="1">
        <brk id="60" max="11" man="1"/>
      </rowBreaks>
      <pageMargins left="0.39370078740157483" right="0.39370078740157483" top="0.6692913385826772" bottom="0.19685039370078741" header="0.19685039370078741" footer="0.19685039370078741"/>
      <printOptions horizontalCentered="1"/>
      <pageSetup scale="80" orientation="portrait" r:id="rId2"/>
      <headerFooter alignWithMargins="0">
        <oddHeader>&amp;C&amp;B</oddHeader>
        <oddFooter>&amp;L&amp;"Tahoma,Corsivo"&amp;8&amp;F&amp;R&amp;P</oddFooter>
      </headerFooter>
    </customSheetView>
    <customSheetView guid="{FD66CCA4-E734-40F6-A42D-704ADC03C8FF}" showPageBreaks="1" printArea="1" showRuler="0" topLeftCell="A7">
      <selection activeCell="S19" sqref="S19"/>
      <rowBreaks count="1" manualBreakCount="1">
        <brk id="60" max="11" man="1"/>
      </rowBreaks>
      <pageMargins left="0.39370078740157483" right="0.39370078740157483" top="0.6692913385826772" bottom="0.19685039370078741" header="0.19685039370078741" footer="0.19685039370078741"/>
      <printOptions horizontalCentered="1"/>
      <pageSetup scale="80" orientation="portrait" r:id="rId3"/>
      <headerFooter alignWithMargins="0">
        <oddHeader>&amp;C&amp;B</oddHeader>
        <oddFooter>&amp;L&amp;"Tahoma,Corsivo"&amp;8&amp;F&amp;R&amp;P</oddFooter>
      </headerFooter>
    </customSheetView>
  </customSheetViews>
  <mergeCells count="62">
    <mergeCell ref="A10:F10"/>
    <mergeCell ref="A11:D11"/>
    <mergeCell ref="E11:F11"/>
    <mergeCell ref="A1:D1"/>
    <mergeCell ref="A2:F2"/>
    <mergeCell ref="A3:F3"/>
    <mergeCell ref="A4:D4"/>
    <mergeCell ref="A5:D5"/>
    <mergeCell ref="E7:F7"/>
    <mergeCell ref="A8:D8"/>
    <mergeCell ref="E4:F4"/>
    <mergeCell ref="E5:F5"/>
    <mergeCell ref="E8:F8"/>
    <mergeCell ref="A7:D7"/>
    <mergeCell ref="A6:D6"/>
    <mergeCell ref="E6:F6"/>
    <mergeCell ref="A14:D14"/>
    <mergeCell ref="E12:F12"/>
    <mergeCell ref="A13:D13"/>
    <mergeCell ref="E13:F13"/>
    <mergeCell ref="E14:F14"/>
    <mergeCell ref="A12:D12"/>
    <mergeCell ref="A18:D18"/>
    <mergeCell ref="A30:D30"/>
    <mergeCell ref="A25:D25"/>
    <mergeCell ref="A17:F17"/>
    <mergeCell ref="E22:F24"/>
    <mergeCell ref="A23:D23"/>
    <mergeCell ref="A24:D24"/>
    <mergeCell ref="E18:F18"/>
    <mergeCell ref="A19:D19"/>
    <mergeCell ref="E19:F21"/>
    <mergeCell ref="A20:D20"/>
    <mergeCell ref="A22:D22"/>
    <mergeCell ref="A21:D21"/>
    <mergeCell ref="A32:D32"/>
    <mergeCell ref="A33:D33"/>
    <mergeCell ref="A28:D28"/>
    <mergeCell ref="E25:F27"/>
    <mergeCell ref="A26:D26"/>
    <mergeCell ref="A27:D27"/>
    <mergeCell ref="E28:F30"/>
    <mergeCell ref="A29:D29"/>
    <mergeCell ref="A31:D31"/>
    <mergeCell ref="E31:F33"/>
    <mergeCell ref="E34:F36"/>
    <mergeCell ref="A35:D35"/>
    <mergeCell ref="A36:D36"/>
    <mergeCell ref="A37:D37"/>
    <mergeCell ref="E37:F39"/>
    <mergeCell ref="A38:D38"/>
    <mergeCell ref="A39:D39"/>
    <mergeCell ref="A34:D34"/>
    <mergeCell ref="E40:F42"/>
    <mergeCell ref="A41:D41"/>
    <mergeCell ref="A42:D42"/>
    <mergeCell ref="A40:D40"/>
    <mergeCell ref="A48:F48"/>
    <mergeCell ref="A43:D43"/>
    <mergeCell ref="E43:F45"/>
    <mergeCell ref="A44:D44"/>
    <mergeCell ref="A45:D45"/>
  </mergeCells>
  <phoneticPr fontId="20" type="noConversion"/>
  <printOptions horizontalCentered="1"/>
  <pageMargins left="0.39370078740157483" right="0.39370078740157483" top="0.6692913385826772" bottom="0.19685039370078741" header="0.19685039370078741" footer="0.19685039370078741"/>
  <pageSetup scale="80" orientation="portrait" r:id="rId4"/>
  <headerFooter alignWithMargins="0">
    <oddHeader xml:space="preserve">&amp;C
</oddHeader>
    <oddFooter>&amp;L&amp;"Tahoma,Corsivo"&amp;8&amp;F&amp;R&amp;P</oddFooter>
  </headerFooter>
  <rowBreaks count="1" manualBreakCount="1">
    <brk id="45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view="pageLayout" topLeftCell="A11" zoomScaleNormal="100" workbookViewId="0">
      <selection activeCell="I13" sqref="I13"/>
    </sheetView>
  </sheetViews>
  <sheetFormatPr defaultRowHeight="12.75" x14ac:dyDescent="0.2"/>
  <cols>
    <col min="1" max="5" width="9.140625" style="5"/>
    <col min="6" max="6" width="21.28515625" style="5" customWidth="1"/>
    <col min="7" max="12" width="20.28515625" style="5" customWidth="1"/>
    <col min="13" max="16384" width="9.140625" style="5"/>
  </cols>
  <sheetData>
    <row r="1" spans="1:9" ht="21.75" customHeight="1" x14ac:dyDescent="0.2">
      <c r="A1" s="454"/>
      <c r="B1" s="455"/>
      <c r="C1" s="455"/>
      <c r="D1" s="455"/>
      <c r="E1" s="455"/>
      <c r="F1" s="455"/>
      <c r="G1" s="3" t="s">
        <v>83</v>
      </c>
      <c r="H1" s="4">
        <v>2016</v>
      </c>
    </row>
    <row r="2" spans="1:9" ht="24.75" customHeight="1" thickBot="1" x14ac:dyDescent="0.25">
      <c r="A2" s="456" t="s">
        <v>84</v>
      </c>
      <c r="B2" s="375"/>
      <c r="C2" s="375"/>
      <c r="D2" s="375"/>
      <c r="E2" s="375"/>
      <c r="F2" s="375"/>
      <c r="G2" s="375"/>
      <c r="H2" s="457"/>
    </row>
    <row r="3" spans="1:9" ht="13.5" customHeight="1" x14ac:dyDescent="0.2">
      <c r="A3" s="365" t="s">
        <v>85</v>
      </c>
      <c r="B3" s="366"/>
      <c r="C3" s="366"/>
      <c r="D3" s="366"/>
      <c r="E3" s="366"/>
      <c r="F3" s="366"/>
      <c r="G3" s="366"/>
      <c r="H3" s="367"/>
    </row>
    <row r="4" spans="1:9" ht="15" customHeight="1" x14ac:dyDescent="0.2">
      <c r="A4" s="450" t="s">
        <v>86</v>
      </c>
      <c r="B4" s="451"/>
      <c r="C4" s="451"/>
      <c r="D4" s="451"/>
      <c r="E4" s="451"/>
      <c r="F4" s="451"/>
      <c r="G4" s="458">
        <v>2016</v>
      </c>
      <c r="H4" s="459"/>
      <c r="I4" s="6"/>
    </row>
    <row r="5" spans="1:9" ht="12.75" customHeight="1" x14ac:dyDescent="0.2">
      <c r="A5" s="446" t="s">
        <v>87</v>
      </c>
      <c r="B5" s="447"/>
      <c r="C5" s="447"/>
      <c r="D5" s="447"/>
      <c r="E5" s="447"/>
      <c r="F5" s="447"/>
      <c r="G5" s="448">
        <v>3249</v>
      </c>
      <c r="H5" s="449"/>
    </row>
    <row r="6" spans="1:9" ht="12.75" customHeight="1" x14ac:dyDescent="0.2">
      <c r="A6" s="418" t="s">
        <v>88</v>
      </c>
      <c r="B6" s="419"/>
      <c r="C6" s="419"/>
      <c r="D6" s="419"/>
      <c r="E6" s="419"/>
      <c r="F6" s="419"/>
      <c r="G6" s="409"/>
      <c r="H6" s="410"/>
      <c r="I6" s="6"/>
    </row>
    <row r="7" spans="1:9" hidden="1" x14ac:dyDescent="0.2">
      <c r="A7" s="436"/>
      <c r="B7" s="437"/>
      <c r="C7" s="437"/>
      <c r="D7" s="437"/>
      <c r="E7" s="437"/>
      <c r="F7" s="437"/>
      <c r="G7" s="437"/>
      <c r="H7" s="460"/>
    </row>
    <row r="8" spans="1:9" ht="13.15" customHeight="1" x14ac:dyDescent="0.2">
      <c r="A8" s="450" t="s">
        <v>86</v>
      </c>
      <c r="B8" s="451"/>
      <c r="C8" s="451"/>
      <c r="D8" s="451"/>
      <c r="E8" s="451"/>
      <c r="F8" s="451"/>
      <c r="G8" s="444">
        <v>2016</v>
      </c>
      <c r="H8" s="445"/>
    </row>
    <row r="9" spans="1:9" x14ac:dyDescent="0.2">
      <c r="A9" s="452" t="s">
        <v>89</v>
      </c>
      <c r="B9" s="453"/>
      <c r="C9" s="453"/>
      <c r="D9" s="453"/>
      <c r="E9" s="453"/>
      <c r="F9" s="453"/>
      <c r="G9" s="409">
        <v>20</v>
      </c>
      <c r="H9" s="410"/>
    </row>
    <row r="10" spans="1:9" x14ac:dyDescent="0.2">
      <c r="A10" s="418" t="s">
        <v>90</v>
      </c>
      <c r="B10" s="419"/>
      <c r="C10" s="419"/>
      <c r="D10" s="419"/>
      <c r="E10" s="419"/>
      <c r="F10" s="419"/>
      <c r="G10" s="409">
        <v>37</v>
      </c>
      <c r="H10" s="410"/>
    </row>
    <row r="11" spans="1:9" ht="13.15" customHeight="1" x14ac:dyDescent="0.2">
      <c r="A11" s="418" t="s">
        <v>91</v>
      </c>
      <c r="B11" s="419"/>
      <c r="C11" s="419"/>
      <c r="D11" s="419"/>
      <c r="E11" s="419"/>
      <c r="F11" s="419"/>
      <c r="G11" s="409">
        <v>196</v>
      </c>
      <c r="H11" s="410"/>
    </row>
    <row r="12" spans="1:9" x14ac:dyDescent="0.2">
      <c r="A12" s="436" t="s">
        <v>92</v>
      </c>
      <c r="B12" s="437"/>
      <c r="C12" s="437"/>
      <c r="D12" s="437"/>
      <c r="E12" s="437"/>
      <c r="F12" s="437"/>
      <c r="G12" s="409">
        <v>207</v>
      </c>
      <c r="H12" s="410"/>
    </row>
    <row r="13" spans="1:9" s="8" customFormat="1" ht="12.75" customHeight="1" x14ac:dyDescent="0.15">
      <c r="A13" s="441" t="s">
        <v>93</v>
      </c>
      <c r="B13" s="442"/>
      <c r="C13" s="442"/>
      <c r="D13" s="442"/>
      <c r="E13" s="442"/>
      <c r="F13" s="442"/>
      <c r="G13" s="443">
        <f>H1</f>
        <v>2016</v>
      </c>
      <c r="H13" s="404"/>
      <c r="I13" s="7"/>
    </row>
    <row r="14" spans="1:9" ht="12.75" customHeight="1" x14ac:dyDescent="0.2">
      <c r="A14" s="422" t="s">
        <v>94</v>
      </c>
      <c r="B14" s="423"/>
      <c r="C14" s="423"/>
      <c r="D14" s="423"/>
      <c r="E14" s="424" t="s">
        <v>95</v>
      </c>
      <c r="F14" s="424"/>
      <c r="G14" s="439">
        <v>160</v>
      </c>
      <c r="H14" s="440"/>
      <c r="I14" s="9"/>
    </row>
    <row r="15" spans="1:9" ht="12.75" customHeight="1" x14ac:dyDescent="0.2">
      <c r="A15" s="418" t="s">
        <v>96</v>
      </c>
      <c r="B15" s="419"/>
      <c r="C15" s="419"/>
      <c r="D15" s="419"/>
      <c r="E15" s="421" t="s">
        <v>97</v>
      </c>
      <c r="F15" s="421" t="s">
        <v>97</v>
      </c>
      <c r="G15" s="409">
        <v>225</v>
      </c>
      <c r="H15" s="410"/>
      <c r="I15" s="9"/>
    </row>
    <row r="16" spans="1:9" ht="12.75" customHeight="1" x14ac:dyDescent="0.2">
      <c r="A16" s="418" t="s">
        <v>98</v>
      </c>
      <c r="B16" s="419"/>
      <c r="C16" s="419"/>
      <c r="D16" s="419"/>
      <c r="E16" s="421" t="s">
        <v>99</v>
      </c>
      <c r="F16" s="421" t="s">
        <v>99</v>
      </c>
      <c r="G16" s="409">
        <v>413</v>
      </c>
      <c r="H16" s="410"/>
      <c r="I16" s="9"/>
    </row>
    <row r="17" spans="1:9" x14ac:dyDescent="0.2">
      <c r="A17" s="418" t="s">
        <v>100</v>
      </c>
      <c r="B17" s="419"/>
      <c r="C17" s="419"/>
      <c r="D17" s="419"/>
      <c r="E17" s="421" t="s">
        <v>101</v>
      </c>
      <c r="F17" s="421" t="s">
        <v>101</v>
      </c>
      <c r="G17" s="409">
        <v>1614</v>
      </c>
      <c r="H17" s="410"/>
    </row>
    <row r="18" spans="1:9" x14ac:dyDescent="0.2">
      <c r="A18" s="436" t="s">
        <v>102</v>
      </c>
      <c r="B18" s="437"/>
      <c r="C18" s="437"/>
      <c r="D18" s="437"/>
      <c r="E18" s="438" t="s">
        <v>103</v>
      </c>
      <c r="F18" s="438" t="s">
        <v>103</v>
      </c>
      <c r="G18" s="434">
        <v>847</v>
      </c>
      <c r="H18" s="435"/>
    </row>
    <row r="19" spans="1:9" x14ac:dyDescent="0.2">
      <c r="A19" s="441" t="s">
        <v>104</v>
      </c>
      <c r="B19" s="442"/>
      <c r="C19" s="442"/>
      <c r="D19" s="442"/>
      <c r="E19" s="442"/>
      <c r="F19" s="442"/>
      <c r="G19" s="443">
        <f>H1</f>
        <v>2016</v>
      </c>
      <c r="H19" s="404"/>
    </row>
    <row r="20" spans="1:9" x14ac:dyDescent="0.2">
      <c r="A20" s="422" t="s">
        <v>105</v>
      </c>
      <c r="B20" s="423"/>
      <c r="C20" s="423"/>
      <c r="D20" s="423"/>
      <c r="E20" s="424" t="s">
        <v>106</v>
      </c>
      <c r="F20" s="424"/>
      <c r="G20" s="439">
        <v>80</v>
      </c>
      <c r="H20" s="440"/>
    </row>
    <row r="21" spans="1:9" x14ac:dyDescent="0.2">
      <c r="A21" s="418" t="s">
        <v>107</v>
      </c>
      <c r="B21" s="419"/>
      <c r="C21" s="419"/>
      <c r="D21" s="419"/>
      <c r="E21" s="420" t="s">
        <v>108</v>
      </c>
      <c r="F21" s="421"/>
      <c r="G21" s="409">
        <v>277</v>
      </c>
      <c r="H21" s="410"/>
    </row>
    <row r="22" spans="1:9" x14ac:dyDescent="0.2">
      <c r="A22" s="418" t="s">
        <v>109</v>
      </c>
      <c r="B22" s="419"/>
      <c r="C22" s="419"/>
      <c r="D22" s="419"/>
      <c r="E22" s="421" t="s">
        <v>110</v>
      </c>
      <c r="F22" s="421"/>
      <c r="G22" s="409">
        <v>500</v>
      </c>
      <c r="H22" s="410"/>
    </row>
    <row r="23" spans="1:9" x14ac:dyDescent="0.2">
      <c r="A23" s="418" t="s">
        <v>24</v>
      </c>
      <c r="B23" s="419"/>
      <c r="C23" s="419"/>
      <c r="D23" s="419"/>
      <c r="E23" s="421" t="s">
        <v>111</v>
      </c>
      <c r="F23" s="421"/>
      <c r="G23" s="409">
        <v>294</v>
      </c>
      <c r="H23" s="410"/>
    </row>
    <row r="24" spans="1:9" x14ac:dyDescent="0.2">
      <c r="A24" s="436"/>
      <c r="B24" s="437"/>
      <c r="C24" s="437"/>
      <c r="D24" s="437"/>
      <c r="E24" s="438"/>
      <c r="F24" s="438"/>
      <c r="G24" s="434"/>
      <c r="H24" s="435"/>
    </row>
    <row r="25" spans="1:9" ht="15.75" customHeight="1" thickBot="1" x14ac:dyDescent="0.25">
      <c r="A25" s="10" t="s">
        <v>112</v>
      </c>
      <c r="B25" s="11"/>
      <c r="C25" s="12"/>
      <c r="D25" s="13"/>
      <c r="E25" s="14"/>
      <c r="F25" s="11"/>
      <c r="G25" s="425"/>
      <c r="H25" s="426"/>
    </row>
    <row r="27" spans="1:9" ht="13.5" thickBot="1" x14ac:dyDescent="0.25"/>
    <row r="28" spans="1:9" x14ac:dyDescent="0.2">
      <c r="A28" s="427" t="s">
        <v>113</v>
      </c>
      <c r="B28" s="428"/>
      <c r="C28" s="428"/>
      <c r="D28" s="428"/>
      <c r="E28" s="428"/>
      <c r="F28" s="428"/>
      <c r="G28" s="428"/>
      <c r="H28" s="429"/>
    </row>
    <row r="29" spans="1:9" x14ac:dyDescent="0.2">
      <c r="A29" s="430" t="s">
        <v>114</v>
      </c>
      <c r="B29" s="431"/>
      <c r="C29" s="431"/>
      <c r="D29" s="431"/>
      <c r="E29" s="431"/>
      <c r="F29" s="431"/>
      <c r="G29" s="432">
        <v>2</v>
      </c>
      <c r="H29" s="433"/>
      <c r="I29" s="15"/>
    </row>
    <row r="30" spans="1:9" x14ac:dyDescent="0.2">
      <c r="A30" s="407" t="s">
        <v>115</v>
      </c>
      <c r="B30" s="408"/>
      <c r="C30" s="408"/>
      <c r="D30" s="408"/>
      <c r="E30" s="408"/>
      <c r="F30" s="408"/>
      <c r="G30" s="409">
        <v>0</v>
      </c>
      <c r="H30" s="410"/>
    </row>
    <row r="31" spans="1:9" ht="13.5" customHeight="1" x14ac:dyDescent="0.2">
      <c r="A31" s="415" t="s">
        <v>116</v>
      </c>
      <c r="B31" s="416"/>
      <c r="C31" s="416"/>
      <c r="D31" s="416"/>
      <c r="E31" s="416"/>
      <c r="F31" s="416"/>
      <c r="G31" s="416"/>
      <c r="H31" s="417"/>
    </row>
    <row r="32" spans="1:9" x14ac:dyDescent="0.2">
      <c r="A32" s="407" t="s">
        <v>117</v>
      </c>
      <c r="B32" s="408"/>
      <c r="C32" s="408"/>
      <c r="D32" s="408"/>
      <c r="E32" s="408"/>
      <c r="F32" s="408"/>
      <c r="G32" s="409">
        <v>0</v>
      </c>
      <c r="H32" s="410"/>
    </row>
    <row r="33" spans="1:8" ht="13.5" thickBot="1" x14ac:dyDescent="0.25">
      <c r="A33" s="411" t="s">
        <v>118</v>
      </c>
      <c r="B33" s="412"/>
      <c r="C33" s="412"/>
      <c r="D33" s="412"/>
      <c r="E33" s="412"/>
      <c r="F33" s="412"/>
      <c r="G33" s="413">
        <v>1</v>
      </c>
      <c r="H33" s="414"/>
    </row>
    <row r="35" spans="1:8" ht="13.5" thickBot="1" x14ac:dyDescent="0.25"/>
    <row r="36" spans="1:8" x14ac:dyDescent="0.2">
      <c r="A36" s="365" t="s">
        <v>119</v>
      </c>
      <c r="B36" s="366"/>
      <c r="C36" s="366"/>
      <c r="D36" s="366"/>
      <c r="E36" s="366"/>
      <c r="F36" s="366"/>
      <c r="G36" s="366"/>
      <c r="H36" s="367"/>
    </row>
    <row r="37" spans="1:8" x14ac:dyDescent="0.2">
      <c r="A37" s="16" t="s">
        <v>120</v>
      </c>
      <c r="B37" s="17"/>
      <c r="C37" s="17"/>
      <c r="D37" s="17"/>
      <c r="E37" s="17"/>
      <c r="F37" s="17"/>
      <c r="G37" s="403">
        <f>H1</f>
        <v>2016</v>
      </c>
      <c r="H37" s="404"/>
    </row>
    <row r="38" spans="1:8" x14ac:dyDescent="0.2">
      <c r="A38" s="400" t="s">
        <v>121</v>
      </c>
      <c r="B38" s="401"/>
      <c r="C38" s="401"/>
      <c r="D38" s="18" t="s">
        <v>122</v>
      </c>
      <c r="E38" s="401"/>
      <c r="F38" s="402"/>
      <c r="G38" s="405">
        <v>0</v>
      </c>
      <c r="H38" s="406"/>
    </row>
    <row r="39" spans="1:8" x14ac:dyDescent="0.2">
      <c r="A39" s="385" t="s">
        <v>123</v>
      </c>
      <c r="B39" s="386"/>
      <c r="C39" s="386"/>
      <c r="D39" s="19" t="s">
        <v>122</v>
      </c>
      <c r="E39" s="386"/>
      <c r="F39" s="387"/>
      <c r="G39" s="388">
        <v>2.78</v>
      </c>
      <c r="H39" s="389"/>
    </row>
    <row r="40" spans="1:8" x14ac:dyDescent="0.2">
      <c r="A40" s="385" t="s">
        <v>124</v>
      </c>
      <c r="B40" s="386"/>
      <c r="C40" s="386"/>
      <c r="D40" s="19" t="s">
        <v>122</v>
      </c>
      <c r="E40" s="386"/>
      <c r="F40" s="387"/>
      <c r="G40" s="388">
        <v>9.3000000000000007</v>
      </c>
      <c r="H40" s="389"/>
    </row>
    <row r="41" spans="1:8" x14ac:dyDescent="0.2">
      <c r="A41" s="385" t="s">
        <v>125</v>
      </c>
      <c r="B41" s="386"/>
      <c r="C41" s="386"/>
      <c r="D41" s="19" t="s">
        <v>122</v>
      </c>
      <c r="E41" s="386"/>
      <c r="F41" s="387"/>
      <c r="G41" s="388"/>
      <c r="H41" s="389"/>
    </row>
    <row r="42" spans="1:8" ht="13.5" thickBot="1" x14ac:dyDescent="0.25">
      <c r="A42" s="394" t="s">
        <v>126</v>
      </c>
      <c r="B42" s="395"/>
      <c r="C42" s="395"/>
      <c r="D42" s="20" t="s">
        <v>122</v>
      </c>
      <c r="E42" s="396"/>
      <c r="F42" s="397"/>
      <c r="G42" s="390">
        <v>3.09</v>
      </c>
      <c r="H42" s="391"/>
    </row>
    <row r="43" spans="1:8" ht="13.5" thickBot="1" x14ac:dyDescent="0.25">
      <c r="A43" s="21"/>
      <c r="B43" s="22"/>
      <c r="C43" s="22"/>
      <c r="D43" s="22"/>
      <c r="E43" s="398" t="s">
        <v>127</v>
      </c>
      <c r="F43" s="399"/>
      <c r="G43" s="392">
        <f>(G38+G39+G40+G41+G42)</f>
        <v>15.17</v>
      </c>
      <c r="H43" s="393"/>
    </row>
    <row r="46" spans="1:8" x14ac:dyDescent="0.2">
      <c r="A46" s="384"/>
      <c r="B46" s="384"/>
      <c r="C46" s="384"/>
      <c r="E46" s="23"/>
    </row>
    <row r="48" spans="1:8" x14ac:dyDescent="0.2">
      <c r="A48" s="384"/>
      <c r="B48" s="384"/>
    </row>
    <row r="49" spans="1:2" x14ac:dyDescent="0.2">
      <c r="A49" s="384"/>
      <c r="B49" s="384"/>
    </row>
    <row r="50" spans="1:2" x14ac:dyDescent="0.2">
      <c r="A50" s="384"/>
      <c r="B50" s="384"/>
    </row>
    <row r="51" spans="1:2" x14ac:dyDescent="0.2">
      <c r="A51" s="384"/>
      <c r="B51" s="384"/>
    </row>
    <row r="52" spans="1:2" x14ac:dyDescent="0.2">
      <c r="A52" s="384"/>
      <c r="B52" s="384"/>
    </row>
    <row r="53" spans="1:2" x14ac:dyDescent="0.2">
      <c r="A53" s="384"/>
      <c r="B53" s="384"/>
    </row>
    <row r="54" spans="1:2" x14ac:dyDescent="0.2">
      <c r="A54" s="384"/>
      <c r="B54" s="384"/>
    </row>
    <row r="55" spans="1:2" x14ac:dyDescent="0.2">
      <c r="A55" s="384"/>
      <c r="B55" s="384"/>
    </row>
    <row r="56" spans="1:2" x14ac:dyDescent="0.2">
      <c r="A56" s="384"/>
      <c r="B56" s="384"/>
    </row>
    <row r="57" spans="1:2" x14ac:dyDescent="0.2">
      <c r="A57" s="384"/>
      <c r="B57" s="384"/>
    </row>
    <row r="58" spans="1:2" x14ac:dyDescent="0.2">
      <c r="A58" s="384"/>
      <c r="B58" s="384"/>
    </row>
    <row r="59" spans="1:2" x14ac:dyDescent="0.2">
      <c r="A59" s="384"/>
      <c r="B59" s="384"/>
    </row>
    <row r="60" spans="1:2" x14ac:dyDescent="0.2">
      <c r="A60" s="384"/>
      <c r="B60" s="384"/>
    </row>
    <row r="61" spans="1:2" x14ac:dyDescent="0.2">
      <c r="A61" s="384"/>
      <c r="B61" s="384"/>
    </row>
    <row r="62" spans="1:2" x14ac:dyDescent="0.2">
      <c r="A62" s="384"/>
      <c r="B62" s="384"/>
    </row>
    <row r="63" spans="1:2" x14ac:dyDescent="0.2">
      <c r="A63" s="384"/>
      <c r="B63" s="384"/>
    </row>
    <row r="64" spans="1:2" x14ac:dyDescent="0.2">
      <c r="A64" s="384"/>
      <c r="B64" s="384"/>
    </row>
  </sheetData>
  <customSheetViews>
    <customSheetView guid="{5274FD7E-76C2-47C3-8C9C-C2C181076605}" showPageBreaks="1" fitToPage="1" showRuler="0" topLeftCell="A14">
      <selection activeCell="G38" sqref="G38:N42"/>
      <pageMargins left="0.39370078740157483" right="0.39370078740157483" top="0.67" bottom="0.19685039370078741" header="0.19685039370078741" footer="0.19685039370078741"/>
      <pageSetup paperSize="9" scale="65" orientation="landscape" r:id="rId1"/>
      <headerFooter alignWithMargins="0">
        <oddHeader>&amp;C&amp;B</oddHeader>
        <oddFooter>&amp;L&amp;"Tahoma,Corsivo"&amp;8Elenco Processi&amp;R&amp;P</oddFooter>
      </headerFooter>
    </customSheetView>
    <customSheetView guid="{0CDFE071-D2BF-4AC9-96FE-3C7CC2EB89D1}" showPageBreaks="1" fitToPage="1" printArea="1" hiddenRows="1" topLeftCell="A14">
      <selection activeCell="G38" sqref="G38:N42"/>
      <pageMargins left="0.39370078740157483" right="0.39370078740157483" top="0.67" bottom="0.19685039370078741" header="0.19685039370078741" footer="0.19685039370078741"/>
      <pageSetup paperSize="9" scale="98" orientation="landscape" r:id="rId2"/>
      <headerFooter alignWithMargins="0">
        <oddHeader>&amp;C&amp;B</oddHeader>
        <oddFooter>&amp;L&amp;"Tahoma,Corsivo"&amp;8Elenco Processi&amp;R&amp;P</oddFooter>
      </headerFooter>
    </customSheetView>
    <customSheetView guid="{FD66CCA4-E734-40F6-A42D-704ADC03C8FF}" showPageBreaks="1" fitToPage="1" printArea="1" hiddenRows="1" showRuler="0" topLeftCell="A2">
      <selection activeCell="P40" sqref="P40"/>
      <pageMargins left="0.39370078740157483" right="0.39370078740157483" top="0.67" bottom="0.19685039370078741" header="0.19685039370078741" footer="0.19685039370078741"/>
      <pageSetup paperSize="9" scale="99" orientation="landscape" r:id="rId3"/>
      <headerFooter alignWithMargins="0">
        <oddHeader>&amp;C&amp;B</oddHeader>
        <oddFooter>&amp;L&amp;"Tahoma,Corsivo"&amp;8Elenco Processi&amp;R&amp;P</oddFooter>
      </headerFooter>
    </customSheetView>
  </customSheetViews>
  <mergeCells count="106">
    <mergeCell ref="A1:F1"/>
    <mergeCell ref="A2:H2"/>
    <mergeCell ref="A3:H3"/>
    <mergeCell ref="A4:F4"/>
    <mergeCell ref="G4:H4"/>
    <mergeCell ref="A7:F7"/>
    <mergeCell ref="G7:H7"/>
    <mergeCell ref="A6:F6"/>
    <mergeCell ref="G6:H6"/>
    <mergeCell ref="G8:H8"/>
    <mergeCell ref="A5:F5"/>
    <mergeCell ref="G5:H5"/>
    <mergeCell ref="A8:F8"/>
    <mergeCell ref="G9:H9"/>
    <mergeCell ref="A10:F10"/>
    <mergeCell ref="G10:H10"/>
    <mergeCell ref="A9:F9"/>
    <mergeCell ref="G11:H11"/>
    <mergeCell ref="A12:F12"/>
    <mergeCell ref="G12:H12"/>
    <mergeCell ref="A11:F11"/>
    <mergeCell ref="A15:D15"/>
    <mergeCell ref="E15:F15"/>
    <mergeCell ref="G13:H13"/>
    <mergeCell ref="A14:D14"/>
    <mergeCell ref="E14:F14"/>
    <mergeCell ref="G14:H14"/>
    <mergeCell ref="G15:H15"/>
    <mergeCell ref="A13:F13"/>
    <mergeCell ref="A16:D16"/>
    <mergeCell ref="E16:F16"/>
    <mergeCell ref="G16:H16"/>
    <mergeCell ref="E17:F17"/>
    <mergeCell ref="G20:H20"/>
    <mergeCell ref="A19:F19"/>
    <mergeCell ref="G17:H17"/>
    <mergeCell ref="A18:D18"/>
    <mergeCell ref="E18:F18"/>
    <mergeCell ref="G18:H18"/>
    <mergeCell ref="A17:D17"/>
    <mergeCell ref="G19:H19"/>
    <mergeCell ref="A21:D21"/>
    <mergeCell ref="E21:F21"/>
    <mergeCell ref="A20:D20"/>
    <mergeCell ref="E20:F20"/>
    <mergeCell ref="G25:H25"/>
    <mergeCell ref="A28:H28"/>
    <mergeCell ref="A29:F29"/>
    <mergeCell ref="G29:H29"/>
    <mergeCell ref="G21:H21"/>
    <mergeCell ref="G22:H22"/>
    <mergeCell ref="G23:H23"/>
    <mergeCell ref="G24:H24"/>
    <mergeCell ref="A23:D23"/>
    <mergeCell ref="E23:F23"/>
    <mergeCell ref="A24:D24"/>
    <mergeCell ref="E24:F24"/>
    <mergeCell ref="A22:D22"/>
    <mergeCell ref="E22:F22"/>
    <mergeCell ref="A32:C32"/>
    <mergeCell ref="D32:F32"/>
    <mergeCell ref="G32:H32"/>
    <mergeCell ref="A33:C33"/>
    <mergeCell ref="D33:F33"/>
    <mergeCell ref="G33:H33"/>
    <mergeCell ref="A30:C30"/>
    <mergeCell ref="D30:F30"/>
    <mergeCell ref="G30:H30"/>
    <mergeCell ref="A31:H31"/>
    <mergeCell ref="A40:C40"/>
    <mergeCell ref="E40:F40"/>
    <mergeCell ref="A38:C38"/>
    <mergeCell ref="E38:F38"/>
    <mergeCell ref="A39:C39"/>
    <mergeCell ref="E39:F39"/>
    <mergeCell ref="A36:H36"/>
    <mergeCell ref="G37:H37"/>
    <mergeCell ref="G40:H40"/>
    <mergeCell ref="G38:H38"/>
    <mergeCell ref="G39:H39"/>
    <mergeCell ref="A41:C41"/>
    <mergeCell ref="E41:F41"/>
    <mergeCell ref="G41:H41"/>
    <mergeCell ref="G42:H42"/>
    <mergeCell ref="G43:H43"/>
    <mergeCell ref="A46:C46"/>
    <mergeCell ref="A42:C42"/>
    <mergeCell ref="E42:F42"/>
    <mergeCell ref="E43:F43"/>
    <mergeCell ref="A59:B59"/>
    <mergeCell ref="A48:B48"/>
    <mergeCell ref="A49:B49"/>
    <mergeCell ref="A50:B50"/>
    <mergeCell ref="A51:B51"/>
    <mergeCell ref="A52:B52"/>
    <mergeCell ref="A53:B53"/>
    <mergeCell ref="A64:B64"/>
    <mergeCell ref="A54:B54"/>
    <mergeCell ref="A55:B55"/>
    <mergeCell ref="A56:B56"/>
    <mergeCell ref="A57:B57"/>
    <mergeCell ref="A58:B58"/>
    <mergeCell ref="A60:B60"/>
    <mergeCell ref="A61:B61"/>
    <mergeCell ref="A62:B62"/>
    <mergeCell ref="A63:B63"/>
  </mergeCells>
  <phoneticPr fontId="20" type="noConversion"/>
  <pageMargins left="0.39370078740157483" right="0.39370078740157483" top="0.67" bottom="0.19685039370078741" header="0.19685039370078741" footer="0.19685039370078741"/>
  <pageSetup paperSize="9" scale="66" orientation="landscape" r:id="rId4"/>
  <headerFooter alignWithMargins="0">
    <oddHeader>&amp;CCOMUNE DI BANCHETTE</oddHeader>
    <oddFooter>&amp;L&amp;"Tahoma,Corsivo"&amp;8Elenco Processi&amp;R&amp;P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showWhiteSpace="0" topLeftCell="A7" zoomScaleNormal="100" workbookViewId="0">
      <selection activeCell="E8" sqref="E8"/>
    </sheetView>
  </sheetViews>
  <sheetFormatPr defaultRowHeight="12.75" x14ac:dyDescent="0.2"/>
  <cols>
    <col min="1" max="4" width="9.140625" style="5"/>
    <col min="5" max="5" width="29.42578125" style="5" customWidth="1"/>
    <col min="6" max="6" width="20.7109375" style="5" customWidth="1"/>
    <col min="7" max="7" width="9.140625" style="5"/>
    <col min="8" max="8" width="19" style="5" bestFit="1" customWidth="1"/>
    <col min="9" max="16384" width="9.140625" style="5"/>
  </cols>
  <sheetData>
    <row r="1" spans="1:9" ht="21.75" customHeight="1" x14ac:dyDescent="0.2">
      <c r="A1" s="524"/>
      <c r="B1" s="525"/>
      <c r="C1" s="525"/>
      <c r="D1" s="525"/>
      <c r="E1" s="24" t="s">
        <v>83</v>
      </c>
      <c r="F1" s="25">
        <v>2016</v>
      </c>
    </row>
    <row r="2" spans="1:9" ht="24.75" customHeight="1" x14ac:dyDescent="0.2">
      <c r="A2" s="526" t="s">
        <v>128</v>
      </c>
      <c r="B2" s="527"/>
      <c r="C2" s="527"/>
      <c r="D2" s="527"/>
      <c r="E2" s="527"/>
      <c r="F2" s="528"/>
    </row>
    <row r="3" spans="1:9" x14ac:dyDescent="0.2">
      <c r="A3" s="529" t="s">
        <v>129</v>
      </c>
      <c r="B3" s="530"/>
      <c r="C3" s="530"/>
      <c r="D3" s="530"/>
      <c r="E3" s="530"/>
      <c r="F3" s="531"/>
      <c r="G3" s="26"/>
      <c r="H3" s="26"/>
      <c r="I3" s="26"/>
    </row>
    <row r="4" spans="1:9" ht="16.5" customHeight="1" x14ac:dyDescent="0.2">
      <c r="A4" s="532" t="s">
        <v>130</v>
      </c>
      <c r="B4" s="533"/>
      <c r="C4" s="533"/>
      <c r="D4" s="533"/>
      <c r="E4" s="482">
        <f>$F$1</f>
        <v>2016</v>
      </c>
      <c r="F4" s="483"/>
    </row>
    <row r="5" spans="1:9" ht="18" customHeight="1" x14ac:dyDescent="0.2">
      <c r="A5" s="534"/>
      <c r="B5" s="535"/>
      <c r="C5" s="533"/>
      <c r="D5" s="533"/>
      <c r="E5" s="27" t="s">
        <v>131</v>
      </c>
      <c r="F5" s="28" t="s">
        <v>132</v>
      </c>
    </row>
    <row r="6" spans="1:9" ht="24.75" customHeight="1" x14ac:dyDescent="0.2">
      <c r="A6" s="507" t="s">
        <v>133</v>
      </c>
      <c r="B6" s="508"/>
      <c r="C6" s="508"/>
      <c r="D6" s="508"/>
      <c r="E6" s="29">
        <v>72025.36</v>
      </c>
      <c r="F6" s="30"/>
    </row>
    <row r="7" spans="1:9" ht="24.75" customHeight="1" x14ac:dyDescent="0.2">
      <c r="A7" s="507" t="s">
        <v>134</v>
      </c>
      <c r="B7" s="508"/>
      <c r="C7" s="508"/>
      <c r="D7" s="508"/>
      <c r="E7" s="29">
        <v>393982.85</v>
      </c>
      <c r="F7" s="30"/>
    </row>
    <row r="8" spans="1:9" ht="24.75" customHeight="1" x14ac:dyDescent="0.2">
      <c r="A8" s="507" t="s">
        <v>135</v>
      </c>
      <c r="B8" s="508"/>
      <c r="C8" s="508"/>
      <c r="D8" s="508"/>
      <c r="E8" s="29">
        <v>1994516</v>
      </c>
      <c r="F8" s="29">
        <v>1994516</v>
      </c>
    </row>
    <row r="9" spans="1:9" ht="24.75" customHeight="1" x14ac:dyDescent="0.2">
      <c r="A9" s="507" t="s">
        <v>136</v>
      </c>
      <c r="B9" s="508"/>
      <c r="C9" s="508"/>
      <c r="D9" s="508"/>
      <c r="E9" s="29">
        <v>75790</v>
      </c>
      <c r="F9" s="29">
        <v>75790</v>
      </c>
      <c r="H9" s="31"/>
    </row>
    <row r="10" spans="1:9" ht="24.75" customHeight="1" x14ac:dyDescent="0.2">
      <c r="A10" s="507" t="s">
        <v>137</v>
      </c>
      <c r="B10" s="508"/>
      <c r="C10" s="508"/>
      <c r="D10" s="508"/>
      <c r="E10" s="29">
        <v>636691.31000000006</v>
      </c>
      <c r="F10" s="29">
        <v>636691.31000000006</v>
      </c>
    </row>
    <row r="11" spans="1:9" ht="24.75" customHeight="1" x14ac:dyDescent="0.2">
      <c r="A11" s="507" t="s">
        <v>138</v>
      </c>
      <c r="B11" s="508"/>
      <c r="C11" s="508"/>
      <c r="D11" s="508"/>
      <c r="E11" s="29">
        <v>340000</v>
      </c>
      <c r="F11" s="29">
        <v>340000</v>
      </c>
    </row>
    <row r="12" spans="1:9" ht="24.75" customHeight="1" x14ac:dyDescent="0.2">
      <c r="A12" s="507" t="s">
        <v>139</v>
      </c>
      <c r="B12" s="508"/>
      <c r="C12" s="508"/>
      <c r="D12" s="508"/>
      <c r="E12" s="29">
        <v>54489.09</v>
      </c>
      <c r="F12" s="29">
        <v>54489.09</v>
      </c>
    </row>
    <row r="13" spans="1:9" ht="24.75" customHeight="1" x14ac:dyDescent="0.2">
      <c r="A13" s="521" t="s">
        <v>140</v>
      </c>
      <c r="B13" s="511"/>
      <c r="C13" s="511"/>
      <c r="D13" s="511"/>
      <c r="E13" s="29">
        <v>546550</v>
      </c>
      <c r="F13" s="29">
        <v>546550</v>
      </c>
    </row>
    <row r="14" spans="1:9" ht="24.75" customHeight="1" thickBot="1" x14ac:dyDescent="0.25">
      <c r="A14" s="512" t="s">
        <v>141</v>
      </c>
      <c r="B14" s="513"/>
      <c r="C14" s="513"/>
      <c r="D14" s="513"/>
      <c r="E14" s="32">
        <f>SUM(E6:E13)</f>
        <v>4114044.61</v>
      </c>
      <c r="F14" s="33">
        <f>SUM(F8:F13)</f>
        <v>3648036.4</v>
      </c>
    </row>
    <row r="15" spans="1:9" ht="14.25" customHeight="1" thickBot="1" x14ac:dyDescent="0.25">
      <c r="A15" s="34"/>
      <c r="B15" s="35"/>
      <c r="C15" s="35"/>
      <c r="D15" s="35"/>
      <c r="E15" s="35"/>
      <c r="F15" s="36"/>
    </row>
    <row r="16" spans="1:9" ht="15" customHeight="1" x14ac:dyDescent="0.2">
      <c r="A16" s="514" t="s">
        <v>142</v>
      </c>
      <c r="B16" s="515"/>
      <c r="C16" s="515"/>
      <c r="D16" s="515"/>
      <c r="E16" s="515"/>
      <c r="F16" s="516"/>
      <c r="G16" s="37"/>
    </row>
    <row r="17" spans="1:6" ht="15" customHeight="1" x14ac:dyDescent="0.2">
      <c r="A17" s="519" t="s">
        <v>130</v>
      </c>
      <c r="B17" s="520"/>
      <c r="C17" s="520"/>
      <c r="D17" s="520"/>
      <c r="E17" s="482">
        <f>$F$1</f>
        <v>2016</v>
      </c>
      <c r="F17" s="483"/>
    </row>
    <row r="18" spans="1:6" ht="12.75" customHeight="1" x14ac:dyDescent="0.2">
      <c r="A18" s="522"/>
      <c r="B18" s="523"/>
      <c r="C18" s="520"/>
      <c r="D18" s="520"/>
      <c r="E18" s="27" t="s">
        <v>143</v>
      </c>
      <c r="F18" s="28" t="s">
        <v>144</v>
      </c>
    </row>
    <row r="19" spans="1:6" ht="24.75" customHeight="1" x14ac:dyDescent="0.2">
      <c r="A19" s="521" t="s">
        <v>145</v>
      </c>
      <c r="B19" s="511"/>
      <c r="C19" s="511"/>
      <c r="D19" s="511"/>
      <c r="E19" s="29">
        <v>2587058.02</v>
      </c>
      <c r="F19" s="29">
        <v>2587058.02</v>
      </c>
    </row>
    <row r="20" spans="1:6" ht="24.75" customHeight="1" x14ac:dyDescent="0.2">
      <c r="A20" s="521" t="s">
        <v>146</v>
      </c>
      <c r="B20" s="511"/>
      <c r="C20" s="511"/>
      <c r="D20" s="511"/>
      <c r="E20" s="29">
        <v>910886.59</v>
      </c>
      <c r="F20" s="29">
        <v>910886.59</v>
      </c>
    </row>
    <row r="21" spans="1:6" ht="24.75" customHeight="1" x14ac:dyDescent="0.2">
      <c r="A21" s="507" t="s">
        <v>147</v>
      </c>
      <c r="B21" s="508"/>
      <c r="C21" s="508"/>
      <c r="D21" s="508"/>
      <c r="E21" s="29">
        <v>0</v>
      </c>
      <c r="F21" s="29">
        <v>0</v>
      </c>
    </row>
    <row r="22" spans="1:6" ht="24.75" customHeight="1" x14ac:dyDescent="0.2">
      <c r="A22" s="521" t="s">
        <v>148</v>
      </c>
      <c r="B22" s="511"/>
      <c r="C22" s="511"/>
      <c r="D22" s="511"/>
      <c r="E22" s="29">
        <v>69550</v>
      </c>
      <c r="F22" s="29">
        <v>69550</v>
      </c>
    </row>
    <row r="23" spans="1:6" ht="24.75" customHeight="1" x14ac:dyDescent="0.2">
      <c r="A23" s="521" t="s">
        <v>149</v>
      </c>
      <c r="B23" s="511"/>
      <c r="C23" s="511"/>
      <c r="D23" s="511"/>
      <c r="E23" s="29">
        <v>0</v>
      </c>
      <c r="F23" s="29">
        <v>0</v>
      </c>
    </row>
    <row r="24" spans="1:6" ht="24.75" customHeight="1" x14ac:dyDescent="0.2">
      <c r="A24" s="521" t="s">
        <v>150</v>
      </c>
      <c r="B24" s="511"/>
      <c r="C24" s="511"/>
      <c r="D24" s="511"/>
      <c r="E24" s="29">
        <v>546550</v>
      </c>
      <c r="F24" s="29">
        <v>546550</v>
      </c>
    </row>
    <row r="25" spans="1:6" s="38" customFormat="1" ht="24.75" customHeight="1" thickBot="1" x14ac:dyDescent="0.25">
      <c r="A25" s="512" t="s">
        <v>151</v>
      </c>
      <c r="B25" s="513"/>
      <c r="C25" s="513"/>
      <c r="D25" s="513"/>
      <c r="E25" s="32">
        <f>SUM(E19:E24)</f>
        <v>4114044.61</v>
      </c>
      <c r="F25" s="33">
        <f>SUM(F19:F24)</f>
        <v>4114044.61</v>
      </c>
    </row>
    <row r="26" spans="1:6" ht="14.25" customHeight="1" thickBot="1" x14ac:dyDescent="0.25">
      <c r="A26" s="34"/>
      <c r="B26" s="35"/>
      <c r="C26" s="35"/>
      <c r="D26" s="35"/>
      <c r="E26" s="35"/>
      <c r="F26" s="36"/>
    </row>
    <row r="27" spans="1:6" ht="14.25" customHeight="1" x14ac:dyDescent="0.2">
      <c r="A27" s="514" t="s">
        <v>152</v>
      </c>
      <c r="B27" s="515"/>
      <c r="C27" s="515"/>
      <c r="D27" s="515"/>
      <c r="E27" s="515"/>
      <c r="F27" s="516"/>
    </row>
    <row r="28" spans="1:6" ht="14.25" customHeight="1" x14ac:dyDescent="0.2">
      <c r="A28" s="519" t="s">
        <v>153</v>
      </c>
      <c r="B28" s="520" t="s">
        <v>154</v>
      </c>
      <c r="C28" s="520"/>
      <c r="D28" s="520"/>
      <c r="E28" s="482">
        <f>$F$1</f>
        <v>2016</v>
      </c>
      <c r="F28" s="483"/>
    </row>
    <row r="29" spans="1:6" ht="14.25" customHeight="1" x14ac:dyDescent="0.2">
      <c r="A29" s="519"/>
      <c r="B29" s="520"/>
      <c r="C29" s="520"/>
      <c r="D29" s="520"/>
      <c r="E29" s="39" t="s">
        <v>155</v>
      </c>
      <c r="F29" s="28" t="s">
        <v>156</v>
      </c>
    </row>
    <row r="30" spans="1:6" ht="28.5" customHeight="1" x14ac:dyDescent="0.2">
      <c r="A30" s="40">
        <v>1</v>
      </c>
      <c r="B30" s="508" t="s">
        <v>157</v>
      </c>
      <c r="C30" s="508"/>
      <c r="D30" s="508"/>
      <c r="E30" s="29">
        <v>727794.86</v>
      </c>
      <c r="F30" s="29">
        <v>727794.86</v>
      </c>
    </row>
    <row r="31" spans="1:6" ht="14.25" customHeight="1" x14ac:dyDescent="0.2">
      <c r="A31" s="40">
        <v>2</v>
      </c>
      <c r="B31" s="511" t="s">
        <v>158</v>
      </c>
      <c r="C31" s="511"/>
      <c r="D31" s="511"/>
      <c r="E31" s="29">
        <v>18035.62</v>
      </c>
      <c r="F31" s="29">
        <v>18035.62</v>
      </c>
    </row>
    <row r="32" spans="1:6" ht="14.25" customHeight="1" x14ac:dyDescent="0.2">
      <c r="A32" s="40">
        <v>3</v>
      </c>
      <c r="B32" s="511" t="s">
        <v>159</v>
      </c>
      <c r="C32" s="511"/>
      <c r="D32" s="511"/>
      <c r="E32" s="29">
        <v>179079.46</v>
      </c>
      <c r="F32" s="29">
        <v>179079.46</v>
      </c>
    </row>
    <row r="33" spans="1:6" ht="14.25" customHeight="1" x14ac:dyDescent="0.2">
      <c r="A33" s="40">
        <v>4</v>
      </c>
      <c r="B33" s="511" t="s">
        <v>160</v>
      </c>
      <c r="C33" s="511"/>
      <c r="D33" s="511"/>
      <c r="E33" s="29">
        <v>13332</v>
      </c>
      <c r="F33" s="29">
        <v>13332</v>
      </c>
    </row>
    <row r="34" spans="1:6" ht="14.25" customHeight="1" x14ac:dyDescent="0.2">
      <c r="A34" s="40">
        <v>6</v>
      </c>
      <c r="B34" s="511" t="s">
        <v>161</v>
      </c>
      <c r="C34" s="511"/>
      <c r="D34" s="511"/>
      <c r="E34" s="29">
        <v>0</v>
      </c>
      <c r="F34" s="29">
        <v>0</v>
      </c>
    </row>
    <row r="35" spans="1:6" ht="14.25" customHeight="1" x14ac:dyDescent="0.2">
      <c r="A35" s="40">
        <v>9</v>
      </c>
      <c r="B35" s="511" t="s">
        <v>162</v>
      </c>
      <c r="C35" s="511"/>
      <c r="D35" s="511"/>
      <c r="E35" s="29">
        <v>31676.82</v>
      </c>
      <c r="F35" s="29">
        <v>31676.82</v>
      </c>
    </row>
    <row r="36" spans="1:6" s="38" customFormat="1" ht="14.25" customHeight="1" x14ac:dyDescent="0.2">
      <c r="A36" s="517" t="s">
        <v>163</v>
      </c>
      <c r="B36" s="518"/>
      <c r="C36" s="518"/>
      <c r="D36" s="518"/>
      <c r="E36" s="41">
        <f>SUM(E30:E35)</f>
        <v>969918.75999999989</v>
      </c>
      <c r="F36" s="42">
        <f>SUM(F30:F35)</f>
        <v>969918.75999999989</v>
      </c>
    </row>
    <row r="37" spans="1:6" ht="14.25" customHeight="1" x14ac:dyDescent="0.2">
      <c r="A37" s="519" t="s">
        <v>153</v>
      </c>
      <c r="B37" s="520" t="s">
        <v>164</v>
      </c>
      <c r="C37" s="520"/>
      <c r="D37" s="520"/>
      <c r="E37" s="482">
        <f>$F$1</f>
        <v>2016</v>
      </c>
      <c r="F37" s="483"/>
    </row>
    <row r="38" spans="1:6" ht="14.25" customHeight="1" x14ac:dyDescent="0.2">
      <c r="A38" s="519"/>
      <c r="B38" s="520"/>
      <c r="C38" s="520"/>
      <c r="D38" s="520"/>
      <c r="E38" s="39" t="s">
        <v>165</v>
      </c>
      <c r="F38" s="28" t="s">
        <v>166</v>
      </c>
    </row>
    <row r="39" spans="1:6" ht="14.25" customHeight="1" x14ac:dyDescent="0.2">
      <c r="A39" s="40">
        <v>1</v>
      </c>
      <c r="B39" s="511" t="s">
        <v>167</v>
      </c>
      <c r="C39" s="511"/>
      <c r="D39" s="511"/>
      <c r="E39" s="29">
        <v>313619.84000000003</v>
      </c>
      <c r="F39" s="29">
        <v>313619.84000000003</v>
      </c>
    </row>
    <row r="40" spans="1:6" ht="14.25" customHeight="1" x14ac:dyDescent="0.2">
      <c r="A40" s="40">
        <v>2</v>
      </c>
      <c r="B40" s="511" t="s">
        <v>168</v>
      </c>
      <c r="C40" s="511"/>
      <c r="D40" s="511"/>
      <c r="E40" s="29">
        <v>49071.66</v>
      </c>
      <c r="F40" s="29">
        <v>49071.66</v>
      </c>
    </row>
    <row r="41" spans="1:6" ht="26.25" customHeight="1" x14ac:dyDescent="0.2">
      <c r="A41" s="40">
        <v>3</v>
      </c>
      <c r="B41" s="508" t="s">
        <v>169</v>
      </c>
      <c r="C41" s="508"/>
      <c r="D41" s="508"/>
      <c r="E41" s="29">
        <v>0</v>
      </c>
      <c r="F41" s="29">
        <v>0</v>
      </c>
    </row>
    <row r="42" spans="1:6" ht="14.25" customHeight="1" x14ac:dyDescent="0.2">
      <c r="A42" s="40">
        <v>4</v>
      </c>
      <c r="B42" s="511" t="s">
        <v>170</v>
      </c>
      <c r="C42" s="511"/>
      <c r="D42" s="511"/>
      <c r="E42" s="29">
        <v>0</v>
      </c>
      <c r="F42" s="29">
        <v>0</v>
      </c>
    </row>
    <row r="43" spans="1:6" ht="20.25" customHeight="1" x14ac:dyDescent="0.2">
      <c r="A43" s="40">
        <v>5</v>
      </c>
      <c r="B43" s="508" t="s">
        <v>171</v>
      </c>
      <c r="C43" s="508"/>
      <c r="D43" s="508"/>
      <c r="E43" s="29">
        <v>0</v>
      </c>
      <c r="F43" s="29">
        <v>0</v>
      </c>
    </row>
    <row r="44" spans="1:6" ht="14.25" customHeight="1" x14ac:dyDescent="0.2">
      <c r="A44" s="40">
        <v>7</v>
      </c>
      <c r="B44" s="511" t="s">
        <v>162</v>
      </c>
      <c r="C44" s="511"/>
      <c r="D44" s="511"/>
      <c r="E44" s="29">
        <v>37102.15</v>
      </c>
      <c r="F44" s="29">
        <v>37102.15</v>
      </c>
    </row>
    <row r="45" spans="1:6" s="38" customFormat="1" ht="14.25" customHeight="1" thickBot="1" x14ac:dyDescent="0.25">
      <c r="A45" s="512" t="s">
        <v>172</v>
      </c>
      <c r="B45" s="513"/>
      <c r="C45" s="513"/>
      <c r="D45" s="513"/>
      <c r="E45" s="32">
        <f>SUM(E39:E44)</f>
        <v>399793.65</v>
      </c>
      <c r="F45" s="33">
        <f>SUM(F39:F44)</f>
        <v>399793.65</v>
      </c>
    </row>
    <row r="46" spans="1:6" ht="14.25" customHeight="1" thickBot="1" x14ac:dyDescent="0.25">
      <c r="A46" s="34"/>
      <c r="B46" s="35"/>
      <c r="C46" s="35"/>
      <c r="D46" s="35"/>
      <c r="E46" s="35"/>
      <c r="F46" s="36"/>
    </row>
    <row r="47" spans="1:6" ht="15.75" customHeight="1" x14ac:dyDescent="0.2">
      <c r="A47" s="514" t="s">
        <v>173</v>
      </c>
      <c r="B47" s="515"/>
      <c r="C47" s="515"/>
      <c r="D47" s="515"/>
      <c r="E47" s="515"/>
      <c r="F47" s="516"/>
    </row>
    <row r="48" spans="1:6" ht="15.75" customHeight="1" x14ac:dyDescent="0.2">
      <c r="A48" s="480" t="s">
        <v>86</v>
      </c>
      <c r="B48" s="481"/>
      <c r="C48" s="481"/>
      <c r="D48" s="481"/>
      <c r="E48" s="482">
        <f>$F$1</f>
        <v>2016</v>
      </c>
      <c r="F48" s="483"/>
    </row>
    <row r="49" spans="1:6" ht="28.5" customHeight="1" x14ac:dyDescent="0.2">
      <c r="A49" s="507" t="s">
        <v>174</v>
      </c>
      <c r="B49" s="508"/>
      <c r="C49" s="508"/>
      <c r="D49" s="508"/>
      <c r="E49" s="505">
        <v>27190</v>
      </c>
      <c r="F49" s="506"/>
    </row>
    <row r="50" spans="1:6" ht="24.75" customHeight="1" x14ac:dyDescent="0.2">
      <c r="A50" s="507" t="s">
        <v>175</v>
      </c>
      <c r="B50" s="508"/>
      <c r="C50" s="508"/>
      <c r="D50" s="508"/>
      <c r="E50" s="505">
        <v>94820</v>
      </c>
      <c r="F50" s="506"/>
    </row>
    <row r="51" spans="1:6" ht="24.75" customHeight="1" x14ac:dyDescent="0.2">
      <c r="A51" s="507" t="s">
        <v>176</v>
      </c>
      <c r="B51" s="508"/>
      <c r="C51" s="508"/>
      <c r="D51" s="508"/>
      <c r="E51" s="505">
        <v>620135.4</v>
      </c>
      <c r="F51" s="506"/>
    </row>
    <row r="52" spans="1:6" ht="24" customHeight="1" x14ac:dyDescent="0.2">
      <c r="A52" s="507" t="s">
        <v>177</v>
      </c>
      <c r="B52" s="508"/>
      <c r="C52" s="508"/>
      <c r="D52" s="508"/>
      <c r="E52" s="505">
        <v>69550</v>
      </c>
      <c r="F52" s="506"/>
    </row>
    <row r="53" spans="1:6" ht="22.5" customHeight="1" thickBot="1" x14ac:dyDescent="0.25">
      <c r="A53" s="509" t="s">
        <v>178</v>
      </c>
      <c r="B53" s="510"/>
      <c r="C53" s="510"/>
      <c r="D53" s="510"/>
      <c r="E53" s="500">
        <v>0</v>
      </c>
      <c r="F53" s="501"/>
    </row>
    <row r="54" spans="1:6" ht="12.75" customHeight="1" thickBot="1" x14ac:dyDescent="0.25">
      <c r="A54" s="43"/>
      <c r="B54" s="44"/>
      <c r="C54" s="44"/>
      <c r="D54" s="44"/>
      <c r="E54" s="44"/>
      <c r="F54" s="45"/>
    </row>
    <row r="55" spans="1:6" x14ac:dyDescent="0.2">
      <c r="A55" s="502" t="s">
        <v>128</v>
      </c>
      <c r="B55" s="503"/>
      <c r="C55" s="503"/>
      <c r="D55" s="503"/>
      <c r="E55" s="503"/>
      <c r="F55" s="504"/>
    </row>
    <row r="56" spans="1:6" ht="15.75" customHeight="1" x14ac:dyDescent="0.2">
      <c r="A56" s="477" t="s">
        <v>179</v>
      </c>
      <c r="B56" s="478"/>
      <c r="C56" s="478"/>
      <c r="D56" s="478"/>
      <c r="E56" s="478"/>
      <c r="F56" s="479"/>
    </row>
    <row r="57" spans="1:6" x14ac:dyDescent="0.2">
      <c r="A57" s="480" t="s">
        <v>86</v>
      </c>
      <c r="B57" s="481"/>
      <c r="C57" s="481"/>
      <c r="D57" s="481"/>
      <c r="E57" s="482">
        <f>$F$1</f>
        <v>2016</v>
      </c>
      <c r="F57" s="483"/>
    </row>
    <row r="58" spans="1:6" ht="12.75" customHeight="1" x14ac:dyDescent="0.2">
      <c r="A58" s="462" t="s">
        <v>180</v>
      </c>
      <c r="B58" s="463"/>
      <c r="C58" s="463"/>
      <c r="D58" s="463"/>
      <c r="E58" s="464">
        <f>(E8+E10)/SUM(E8:E10)</f>
        <v>0.97200218865381882</v>
      </c>
      <c r="F58" s="484"/>
    </row>
    <row r="59" spans="1:6" ht="12.75" customHeight="1" x14ac:dyDescent="0.2">
      <c r="A59" s="466" t="s">
        <v>181</v>
      </c>
      <c r="B59" s="467"/>
      <c r="C59" s="467"/>
      <c r="D59" s="467"/>
      <c r="E59" s="464"/>
      <c r="F59" s="484"/>
    </row>
    <row r="60" spans="1:6" ht="12.75" customHeight="1" x14ac:dyDescent="0.2">
      <c r="A60" s="476" t="s">
        <v>182</v>
      </c>
      <c r="B60" s="467"/>
      <c r="C60" s="467"/>
      <c r="D60" s="467"/>
      <c r="E60" s="464"/>
      <c r="F60" s="484"/>
    </row>
    <row r="61" spans="1:6" ht="12.75" customHeight="1" x14ac:dyDescent="0.2">
      <c r="A61" s="462" t="s">
        <v>183</v>
      </c>
      <c r="B61" s="463"/>
      <c r="C61" s="463"/>
      <c r="D61" s="463"/>
      <c r="E61" s="464">
        <f>E8/SUM(E8:E10)</f>
        <v>0.73680014111281111</v>
      </c>
      <c r="F61" s="484"/>
    </row>
    <row r="62" spans="1:6" ht="12.75" customHeight="1" x14ac:dyDescent="0.2">
      <c r="A62" s="466" t="s">
        <v>184</v>
      </c>
      <c r="B62" s="467"/>
      <c r="C62" s="467"/>
      <c r="D62" s="467"/>
      <c r="E62" s="464"/>
      <c r="F62" s="484"/>
    </row>
    <row r="63" spans="1:6" ht="13.15" customHeight="1" x14ac:dyDescent="0.2">
      <c r="A63" s="476" t="s">
        <v>182</v>
      </c>
      <c r="B63" s="467"/>
      <c r="C63" s="467"/>
      <c r="D63" s="467"/>
      <c r="E63" s="464"/>
      <c r="F63" s="484"/>
    </row>
    <row r="64" spans="1:6" ht="13.15" customHeight="1" x14ac:dyDescent="0.2">
      <c r="A64" s="462" t="s">
        <v>185</v>
      </c>
      <c r="B64" s="463"/>
      <c r="C64" s="463"/>
      <c r="D64" s="463"/>
      <c r="E64" s="464">
        <f>E49/SUM(E8:E10)</f>
        <v>1.0044339497330346E-2</v>
      </c>
      <c r="F64" s="484"/>
    </row>
    <row r="65" spans="1:6" ht="13.15" customHeight="1" x14ac:dyDescent="0.2">
      <c r="A65" s="466" t="s">
        <v>186</v>
      </c>
      <c r="B65" s="467"/>
      <c r="C65" s="467"/>
      <c r="D65" s="467"/>
      <c r="E65" s="464"/>
      <c r="F65" s="484"/>
    </row>
    <row r="66" spans="1:6" ht="13.15" customHeight="1" x14ac:dyDescent="0.2">
      <c r="A66" s="476" t="s">
        <v>182</v>
      </c>
      <c r="B66" s="467"/>
      <c r="C66" s="467"/>
      <c r="D66" s="467"/>
      <c r="E66" s="464"/>
      <c r="F66" s="484"/>
    </row>
    <row r="67" spans="1:6" x14ac:dyDescent="0.2">
      <c r="A67" s="477" t="s">
        <v>187</v>
      </c>
      <c r="B67" s="478"/>
      <c r="C67" s="478"/>
      <c r="D67" s="478"/>
      <c r="E67" s="478"/>
      <c r="F67" s="479"/>
    </row>
    <row r="68" spans="1:6" x14ac:dyDescent="0.2">
      <c r="A68" s="480" t="s">
        <v>77</v>
      </c>
      <c r="B68" s="481"/>
      <c r="C68" s="481"/>
      <c r="D68" s="481"/>
      <c r="E68" s="482">
        <f>$F$1</f>
        <v>2016</v>
      </c>
      <c r="F68" s="483"/>
    </row>
    <row r="69" spans="1:6" ht="24" customHeight="1" x14ac:dyDescent="0.2">
      <c r="A69" s="462" t="s">
        <v>188</v>
      </c>
      <c r="B69" s="463"/>
      <c r="C69" s="463"/>
      <c r="D69" s="463"/>
      <c r="E69" s="464">
        <f>(E50+E51+E52)/SUM(E8:E10)</f>
        <v>0.28980649411875475</v>
      </c>
      <c r="F69" s="464"/>
    </row>
    <row r="70" spans="1:6" ht="13.15" customHeight="1" x14ac:dyDescent="0.2">
      <c r="A70" s="466" t="s">
        <v>189</v>
      </c>
      <c r="B70" s="467"/>
      <c r="C70" s="467"/>
      <c r="D70" s="467"/>
      <c r="E70" s="464"/>
      <c r="F70" s="464"/>
    </row>
    <row r="71" spans="1:6" ht="13.15" customHeight="1" x14ac:dyDescent="0.2">
      <c r="A71" s="476" t="s">
        <v>182</v>
      </c>
      <c r="B71" s="467"/>
      <c r="C71" s="467"/>
      <c r="D71" s="467"/>
      <c r="E71" s="464"/>
      <c r="F71" s="464"/>
    </row>
    <row r="72" spans="1:6" ht="13.15" customHeight="1" x14ac:dyDescent="0.2">
      <c r="A72" s="462" t="s">
        <v>190</v>
      </c>
      <c r="B72" s="463"/>
      <c r="C72" s="463"/>
      <c r="D72" s="463"/>
      <c r="E72" s="464">
        <f>E51/SUM(E8:E10)</f>
        <v>0.22908607914353635</v>
      </c>
      <c r="F72" s="484"/>
    </row>
    <row r="73" spans="1:6" ht="13.15" customHeight="1" x14ac:dyDescent="0.2">
      <c r="A73" s="466" t="s">
        <v>191</v>
      </c>
      <c r="B73" s="467"/>
      <c r="C73" s="467"/>
      <c r="D73" s="467"/>
      <c r="E73" s="464"/>
      <c r="F73" s="484"/>
    </row>
    <row r="74" spans="1:6" ht="13.15" customHeight="1" x14ac:dyDescent="0.2">
      <c r="A74" s="476" t="s">
        <v>182</v>
      </c>
      <c r="B74" s="467"/>
      <c r="C74" s="467"/>
      <c r="D74" s="467"/>
      <c r="E74" s="464"/>
      <c r="F74" s="484"/>
    </row>
    <row r="75" spans="1:6" ht="12.75" customHeight="1" x14ac:dyDescent="0.2">
      <c r="A75" s="462" t="s">
        <v>192</v>
      </c>
      <c r="B75" s="463"/>
      <c r="C75" s="463"/>
      <c r="D75" s="463"/>
      <c r="E75" s="464">
        <f>(E50+E52)/SUM(E8:E10)</f>
        <v>6.0720414975218427E-2</v>
      </c>
      <c r="F75" s="464"/>
    </row>
    <row r="76" spans="1:6" ht="12.75" customHeight="1" x14ac:dyDescent="0.2">
      <c r="A76" s="466" t="s">
        <v>193</v>
      </c>
      <c r="B76" s="467"/>
      <c r="C76" s="467"/>
      <c r="D76" s="467"/>
      <c r="E76" s="464"/>
      <c r="F76" s="464"/>
    </row>
    <row r="77" spans="1:6" ht="12.75" customHeight="1" x14ac:dyDescent="0.2">
      <c r="A77" s="476" t="s">
        <v>182</v>
      </c>
      <c r="B77" s="467"/>
      <c r="C77" s="467"/>
      <c r="D77" s="467"/>
      <c r="E77" s="464"/>
      <c r="F77" s="464"/>
    </row>
    <row r="78" spans="1:6" x14ac:dyDescent="0.2">
      <c r="A78" s="477" t="s">
        <v>194</v>
      </c>
      <c r="B78" s="478"/>
      <c r="C78" s="478"/>
      <c r="D78" s="478"/>
      <c r="E78" s="478"/>
      <c r="F78" s="479"/>
    </row>
    <row r="79" spans="1:6" x14ac:dyDescent="0.2">
      <c r="A79" s="480" t="s">
        <v>77</v>
      </c>
      <c r="B79" s="481"/>
      <c r="C79" s="481"/>
      <c r="D79" s="481"/>
      <c r="E79" s="482">
        <f>$F$1</f>
        <v>2016</v>
      </c>
      <c r="F79" s="483"/>
    </row>
    <row r="80" spans="1:6" ht="12.75" customHeight="1" x14ac:dyDescent="0.2">
      <c r="A80" s="462" t="s">
        <v>195</v>
      </c>
      <c r="B80" s="463"/>
      <c r="C80" s="463"/>
      <c r="D80" s="463"/>
      <c r="E80" s="485">
        <f>(E8+E10)/Caratteristiche!G5</f>
        <v>809.85143428747313</v>
      </c>
      <c r="F80" s="486"/>
    </row>
    <row r="81" spans="1:6" ht="12.75" customHeight="1" x14ac:dyDescent="0.2">
      <c r="A81" s="466" t="s">
        <v>181</v>
      </c>
      <c r="B81" s="467"/>
      <c r="C81" s="467"/>
      <c r="D81" s="467"/>
      <c r="E81" s="485"/>
      <c r="F81" s="486"/>
    </row>
    <row r="82" spans="1:6" ht="12.75" customHeight="1" x14ac:dyDescent="0.2">
      <c r="A82" s="476" t="s">
        <v>196</v>
      </c>
      <c r="B82" s="467"/>
      <c r="C82" s="467"/>
      <c r="D82" s="467"/>
      <c r="E82" s="485"/>
      <c r="F82" s="486"/>
    </row>
    <row r="83" spans="1:6" ht="12.75" customHeight="1" x14ac:dyDescent="0.2">
      <c r="A83" s="462" t="s">
        <v>197</v>
      </c>
      <c r="B83" s="463"/>
      <c r="C83" s="463"/>
      <c r="D83" s="463"/>
      <c r="E83" s="485">
        <f>E8/Caratteristiche!G5</f>
        <v>613.8861188057864</v>
      </c>
      <c r="F83" s="486"/>
    </row>
    <row r="84" spans="1:6" ht="12.75" customHeight="1" x14ac:dyDescent="0.2">
      <c r="A84" s="466" t="s">
        <v>184</v>
      </c>
      <c r="B84" s="467"/>
      <c r="C84" s="467"/>
      <c r="D84" s="467"/>
      <c r="E84" s="485"/>
      <c r="F84" s="486"/>
    </row>
    <row r="85" spans="1:6" ht="12.75" customHeight="1" x14ac:dyDescent="0.2">
      <c r="A85" s="476" t="s">
        <v>196</v>
      </c>
      <c r="B85" s="467"/>
      <c r="C85" s="467"/>
      <c r="D85" s="467"/>
      <c r="E85" s="485"/>
      <c r="F85" s="486"/>
    </row>
    <row r="86" spans="1:6" ht="12.75" customHeight="1" x14ac:dyDescent="0.2">
      <c r="A86" s="462" t="s">
        <v>198</v>
      </c>
      <c r="B86" s="463"/>
      <c r="C86" s="463"/>
      <c r="D86" s="463"/>
      <c r="E86" s="487">
        <f>(E50+E52)/Caratteristiche!G5</f>
        <v>50.590951061865191</v>
      </c>
      <c r="F86" s="488"/>
    </row>
    <row r="87" spans="1:6" ht="12.75" customHeight="1" x14ac:dyDescent="0.2">
      <c r="A87" s="466" t="s">
        <v>199</v>
      </c>
      <c r="B87" s="467"/>
      <c r="C87" s="467"/>
      <c r="D87" s="467"/>
      <c r="E87" s="489"/>
      <c r="F87" s="490"/>
    </row>
    <row r="88" spans="1:6" ht="12.75" customHeight="1" x14ac:dyDescent="0.2">
      <c r="A88" s="476" t="s">
        <v>196</v>
      </c>
      <c r="B88" s="467"/>
      <c r="C88" s="467"/>
      <c r="D88" s="467"/>
      <c r="E88" s="491"/>
      <c r="F88" s="492"/>
    </row>
    <row r="89" spans="1:6" ht="12.75" customHeight="1" x14ac:dyDescent="0.2">
      <c r="A89" s="462" t="s">
        <v>200</v>
      </c>
      <c r="B89" s="463"/>
      <c r="C89" s="463"/>
      <c r="D89" s="463"/>
      <c r="E89" s="493">
        <f>E49/Caratteristiche!G5</f>
        <v>8.3687288396429675</v>
      </c>
      <c r="F89" s="494"/>
    </row>
    <row r="90" spans="1:6" ht="12.75" customHeight="1" x14ac:dyDescent="0.2">
      <c r="A90" s="466" t="s">
        <v>186</v>
      </c>
      <c r="B90" s="467"/>
      <c r="C90" s="467"/>
      <c r="D90" s="467"/>
      <c r="E90" s="495"/>
      <c r="F90" s="496"/>
    </row>
    <row r="91" spans="1:6" ht="13.5" customHeight="1" x14ac:dyDescent="0.2">
      <c r="A91" s="499" t="s">
        <v>196</v>
      </c>
      <c r="B91" s="463"/>
      <c r="C91" s="463"/>
      <c r="D91" s="463"/>
      <c r="E91" s="497"/>
      <c r="F91" s="498"/>
    </row>
    <row r="92" spans="1:6" x14ac:dyDescent="0.2">
      <c r="A92" s="477" t="s">
        <v>201</v>
      </c>
      <c r="B92" s="478"/>
      <c r="C92" s="478"/>
      <c r="D92" s="478"/>
      <c r="E92" s="478"/>
      <c r="F92" s="479"/>
    </row>
    <row r="93" spans="1:6" x14ac:dyDescent="0.2">
      <c r="A93" s="480" t="s">
        <v>77</v>
      </c>
      <c r="B93" s="481"/>
      <c r="C93" s="481"/>
      <c r="D93" s="481"/>
      <c r="E93" s="482">
        <f>$F$1</f>
        <v>2016</v>
      </c>
      <c r="F93" s="483"/>
    </row>
    <row r="94" spans="1:6" ht="12.75" customHeight="1" x14ac:dyDescent="0.2">
      <c r="A94" s="462" t="s">
        <v>202</v>
      </c>
      <c r="B94" s="463"/>
      <c r="C94" s="463"/>
      <c r="D94" s="463"/>
      <c r="E94" s="464">
        <f>E36/E14</f>
        <v>0.23575795888124798</v>
      </c>
      <c r="F94" s="484"/>
    </row>
    <row r="95" spans="1:6" ht="12.75" customHeight="1" x14ac:dyDescent="0.2">
      <c r="A95" s="466" t="s">
        <v>203</v>
      </c>
      <c r="B95" s="467"/>
      <c r="C95" s="467"/>
      <c r="D95" s="467"/>
      <c r="E95" s="464"/>
      <c r="F95" s="484"/>
    </row>
    <row r="96" spans="1:6" ht="12.75" customHeight="1" x14ac:dyDescent="0.2">
      <c r="A96" s="476" t="s">
        <v>204</v>
      </c>
      <c r="B96" s="467"/>
      <c r="C96" s="467"/>
      <c r="D96" s="467"/>
      <c r="E96" s="464"/>
      <c r="F96" s="484"/>
    </row>
    <row r="97" spans="1:6" ht="12.75" customHeight="1" x14ac:dyDescent="0.2">
      <c r="A97" s="462" t="s">
        <v>205</v>
      </c>
      <c r="B97" s="463"/>
      <c r="C97" s="463"/>
      <c r="D97" s="463"/>
      <c r="E97" s="464">
        <f>E45/E25</f>
        <v>9.7177762493926872E-2</v>
      </c>
      <c r="F97" s="484"/>
    </row>
    <row r="98" spans="1:6" ht="12.75" customHeight="1" x14ac:dyDescent="0.2">
      <c r="A98" s="466" t="s">
        <v>206</v>
      </c>
      <c r="B98" s="467"/>
      <c r="C98" s="467"/>
      <c r="D98" s="467"/>
      <c r="E98" s="464"/>
      <c r="F98" s="484"/>
    </row>
    <row r="99" spans="1:6" ht="12.75" customHeight="1" x14ac:dyDescent="0.2">
      <c r="A99" s="476" t="s">
        <v>207</v>
      </c>
      <c r="B99" s="467"/>
      <c r="C99" s="467"/>
      <c r="D99" s="467"/>
      <c r="E99" s="464"/>
      <c r="F99" s="484"/>
    </row>
    <row r="100" spans="1:6" ht="12.75" customHeight="1" x14ac:dyDescent="0.2">
      <c r="A100" s="462" t="s">
        <v>208</v>
      </c>
      <c r="B100" s="463"/>
      <c r="C100" s="463"/>
      <c r="D100" s="463"/>
      <c r="E100" s="470">
        <f>(F8+F10)/(E8+E10)</f>
        <v>1</v>
      </c>
      <c r="F100" s="471"/>
    </row>
    <row r="101" spans="1:6" ht="12.75" customHeight="1" x14ac:dyDescent="0.2">
      <c r="A101" s="466" t="s">
        <v>209</v>
      </c>
      <c r="B101" s="467"/>
      <c r="C101" s="467"/>
      <c r="D101" s="467"/>
      <c r="E101" s="472"/>
      <c r="F101" s="473"/>
    </row>
    <row r="102" spans="1:6" ht="12.75" customHeight="1" x14ac:dyDescent="0.2">
      <c r="A102" s="476" t="s">
        <v>210</v>
      </c>
      <c r="B102" s="467"/>
      <c r="C102" s="467"/>
      <c r="D102" s="467"/>
      <c r="E102" s="474"/>
      <c r="F102" s="475"/>
    </row>
    <row r="103" spans="1:6" ht="13.15" customHeight="1" x14ac:dyDescent="0.2">
      <c r="A103" s="462" t="s">
        <v>211</v>
      </c>
      <c r="B103" s="463"/>
      <c r="C103" s="463"/>
      <c r="D103" s="463"/>
      <c r="E103" s="464">
        <f>(F19)/(E19)</f>
        <v>1</v>
      </c>
      <c r="F103" s="464"/>
    </row>
    <row r="104" spans="1:6" ht="13.15" customHeight="1" x14ac:dyDescent="0.2">
      <c r="A104" s="466" t="s">
        <v>212</v>
      </c>
      <c r="B104" s="467"/>
      <c r="C104" s="467"/>
      <c r="D104" s="467"/>
      <c r="E104" s="464"/>
      <c r="F104" s="464"/>
    </row>
    <row r="105" spans="1:6" ht="13.9" customHeight="1" thickBot="1" x14ac:dyDescent="0.25">
      <c r="A105" s="468" t="s">
        <v>213</v>
      </c>
      <c r="B105" s="469"/>
      <c r="C105" s="469"/>
      <c r="D105" s="469"/>
      <c r="E105" s="465"/>
      <c r="F105" s="465"/>
    </row>
    <row r="107" spans="1:6" ht="3" customHeight="1" x14ac:dyDescent="0.2"/>
    <row r="108" spans="1:6" x14ac:dyDescent="0.2">
      <c r="A108" s="384"/>
      <c r="B108" s="384"/>
      <c r="C108" s="384"/>
      <c r="D108" s="384"/>
      <c r="E108" s="461"/>
      <c r="F108" s="461"/>
    </row>
  </sheetData>
  <customSheetViews>
    <customSheetView guid="{5274FD7E-76C2-47C3-8C9C-C2C181076605}" showPageBreaks="1" showRuler="0" topLeftCell="A16">
      <selection activeCell="A108" sqref="A108:L108"/>
      <rowBreaks count="1" manualBreakCount="1">
        <brk id="45" max="16383" man="1"/>
      </rowBreaks>
      <pageMargins left="0.19685039370078741" right="0.19685039370078741" top="0.6692913385826772" bottom="0.39370078740157483" header="0.51181102362204722" footer="0.51181102362204722"/>
      <printOptions horizontalCentered="1" verticalCentered="1"/>
      <pageSetup paperSize="9" scale="49" orientation="portrait" r:id="rId1"/>
      <headerFooter alignWithMargins="0">
        <oddHeader>&amp;F</oddHeader>
        <oddFooter>&amp;L&amp;8&amp;F&amp;R&amp;8&amp;P</oddFooter>
      </headerFooter>
    </customSheetView>
    <customSheetView guid="{0CDFE071-D2BF-4AC9-96FE-3C7CC2EB89D1}" showPageBreaks="1" printArea="1" topLeftCell="A16">
      <selection activeCell="A108" sqref="A108:L108"/>
      <rowBreaks count="1" manualBreakCount="1">
        <brk id="45" max="16383" man="1"/>
      </rowBreaks>
      <pageMargins left="0.19685039370078741" right="0.19685039370078741" top="0.6692913385826772" bottom="0.39370078740157483" header="0.51181102362204722" footer="0.51181102362204722"/>
      <printOptions horizontalCentered="1" verticalCentered="1"/>
      <pageSetup paperSize="9" scale="49" orientation="portrait" r:id="rId2"/>
      <headerFooter alignWithMargins="0">
        <oddHeader>&amp;F</oddHeader>
        <oddFooter>&amp;L&amp;8&amp;F&amp;R&amp;8&amp;P</oddFooter>
      </headerFooter>
    </customSheetView>
    <customSheetView guid="{FD66CCA4-E734-40F6-A42D-704ADC03C8FF}" showPageBreaks="1" printArea="1" showRuler="0">
      <selection activeCell="A108" sqref="A108:L108"/>
      <rowBreaks count="1" manualBreakCount="1">
        <brk id="45" max="16383" man="1"/>
      </rowBreaks>
      <pageMargins left="0.19685039370078741" right="0.19685039370078741" top="0.6692913385826772" bottom="0.39370078740157483" header="0.51181102362204722" footer="0.51181102362204722"/>
      <printOptions horizontalCentered="1" verticalCentered="1"/>
      <pageSetup paperSize="9" scale="49" orientation="portrait" r:id="rId3"/>
      <headerFooter alignWithMargins="0">
        <oddHeader>&amp;F</oddHeader>
        <oddFooter>&amp;L&amp;8&amp;F&amp;R&amp;8&amp;P</oddFooter>
      </headerFooter>
    </customSheetView>
  </customSheetViews>
  <mergeCells count="128">
    <mergeCell ref="A14:D14"/>
    <mergeCell ref="A16:F16"/>
    <mergeCell ref="A17:D18"/>
    <mergeCell ref="A1:D1"/>
    <mergeCell ref="A2:F2"/>
    <mergeCell ref="A3:F3"/>
    <mergeCell ref="A4:D5"/>
    <mergeCell ref="E4:F4"/>
    <mergeCell ref="E17:F17"/>
    <mergeCell ref="A10:D10"/>
    <mergeCell ref="A11:D11"/>
    <mergeCell ref="A12:D12"/>
    <mergeCell ref="A13:D13"/>
    <mergeCell ref="A6:D6"/>
    <mergeCell ref="A7:D7"/>
    <mergeCell ref="A8:D8"/>
    <mergeCell ref="A9:D9"/>
    <mergeCell ref="A23:D23"/>
    <mergeCell ref="A24:D24"/>
    <mergeCell ref="A25:D25"/>
    <mergeCell ref="A27:F27"/>
    <mergeCell ref="B32:D32"/>
    <mergeCell ref="A19:D19"/>
    <mergeCell ref="A20:D20"/>
    <mergeCell ref="A21:D21"/>
    <mergeCell ref="A22:D22"/>
    <mergeCell ref="B33:D33"/>
    <mergeCell ref="B34:D34"/>
    <mergeCell ref="B35:D35"/>
    <mergeCell ref="E28:F28"/>
    <mergeCell ref="B30:D30"/>
    <mergeCell ref="B31:D31"/>
    <mergeCell ref="E37:F37"/>
    <mergeCell ref="B39:D39"/>
    <mergeCell ref="A36:D36"/>
    <mergeCell ref="A37:A38"/>
    <mergeCell ref="B37:D38"/>
    <mergeCell ref="A28:A29"/>
    <mergeCell ref="B28:D29"/>
    <mergeCell ref="B40:D40"/>
    <mergeCell ref="B41:D41"/>
    <mergeCell ref="B42:D42"/>
    <mergeCell ref="B43:D43"/>
    <mergeCell ref="B44:D44"/>
    <mergeCell ref="A45:D45"/>
    <mergeCell ref="A47:F47"/>
    <mergeCell ref="A48:D48"/>
    <mergeCell ref="E48:F48"/>
    <mergeCell ref="E49:F49"/>
    <mergeCell ref="A50:D50"/>
    <mergeCell ref="E50:F50"/>
    <mergeCell ref="A49:D49"/>
    <mergeCell ref="E51:F51"/>
    <mergeCell ref="A52:D52"/>
    <mergeCell ref="E52:F52"/>
    <mergeCell ref="A51:D51"/>
    <mergeCell ref="E57:F57"/>
    <mergeCell ref="A53:D53"/>
    <mergeCell ref="A58:D58"/>
    <mergeCell ref="E53:F53"/>
    <mergeCell ref="A55:F55"/>
    <mergeCell ref="A56:F56"/>
    <mergeCell ref="A57:D57"/>
    <mergeCell ref="E58:F60"/>
    <mergeCell ref="A59:D59"/>
    <mergeCell ref="A60:D60"/>
    <mergeCell ref="A61:D61"/>
    <mergeCell ref="E61:F63"/>
    <mergeCell ref="A62:D62"/>
    <mergeCell ref="A63:D63"/>
    <mergeCell ref="E64:F66"/>
    <mergeCell ref="A65:D65"/>
    <mergeCell ref="A66:D66"/>
    <mergeCell ref="A67:F67"/>
    <mergeCell ref="A64:D64"/>
    <mergeCell ref="A70:D70"/>
    <mergeCell ref="A71:D71"/>
    <mergeCell ref="A68:D68"/>
    <mergeCell ref="A72:D72"/>
    <mergeCell ref="E68:F68"/>
    <mergeCell ref="A69:D69"/>
    <mergeCell ref="E69:F71"/>
    <mergeCell ref="E72:F74"/>
    <mergeCell ref="A73:D73"/>
    <mergeCell ref="A74:D74"/>
    <mergeCell ref="A75:D75"/>
    <mergeCell ref="E75:F77"/>
    <mergeCell ref="A76:D76"/>
    <mergeCell ref="A77:D77"/>
    <mergeCell ref="A78:F78"/>
    <mergeCell ref="A79:D79"/>
    <mergeCell ref="E79:F79"/>
    <mergeCell ref="E83:F85"/>
    <mergeCell ref="A84:D84"/>
    <mergeCell ref="A85:D85"/>
    <mergeCell ref="A80:D80"/>
    <mergeCell ref="A86:D86"/>
    <mergeCell ref="E80:F82"/>
    <mergeCell ref="A81:D81"/>
    <mergeCell ref="A82:D82"/>
    <mergeCell ref="A83:D83"/>
    <mergeCell ref="E86:F88"/>
    <mergeCell ref="A87:D87"/>
    <mergeCell ref="A88:D88"/>
    <mergeCell ref="A89:D89"/>
    <mergeCell ref="E89:F91"/>
    <mergeCell ref="A90:D90"/>
    <mergeCell ref="A91:D91"/>
    <mergeCell ref="A94:D94"/>
    <mergeCell ref="A92:F92"/>
    <mergeCell ref="A93:D93"/>
    <mergeCell ref="E93:F93"/>
    <mergeCell ref="E94:F96"/>
    <mergeCell ref="A95:D95"/>
    <mergeCell ref="A96:D96"/>
    <mergeCell ref="A97:D97"/>
    <mergeCell ref="E97:F99"/>
    <mergeCell ref="A98:D98"/>
    <mergeCell ref="A99:D99"/>
    <mergeCell ref="A108:F108"/>
    <mergeCell ref="A103:D103"/>
    <mergeCell ref="E103:F105"/>
    <mergeCell ref="A104:D104"/>
    <mergeCell ref="A105:D105"/>
    <mergeCell ref="E100:F102"/>
    <mergeCell ref="A101:D101"/>
    <mergeCell ref="A102:D102"/>
    <mergeCell ref="A100:D100"/>
  </mergeCells>
  <phoneticPr fontId="20" type="noConversion"/>
  <printOptions horizontalCentered="1" verticalCentered="1"/>
  <pageMargins left="0.19685039370078741" right="0.19685039370078741" top="0.6692913385826772" bottom="0.39370078740157483" header="0.51181102362204722" footer="0.51181102362204722"/>
  <pageSetup paperSize="9" orientation="portrait" r:id="rId4"/>
  <headerFooter alignWithMargins="0">
    <oddHeader>&amp;C&amp;F</oddHeader>
    <oddFooter>&amp;L&amp;8&amp;F&amp;R&amp;8&amp;P</oddFooter>
  </headerFooter>
  <rowBreaks count="2" manualBreakCount="2">
    <brk id="35" max="16383" man="1"/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showWhiteSpace="0" view="pageLayout" topLeftCell="A70" zoomScale="80" zoomScaleNormal="100" zoomScaleSheetLayoutView="110" zoomScalePageLayoutView="80" workbookViewId="0">
      <selection activeCell="H80" sqref="H80"/>
    </sheetView>
  </sheetViews>
  <sheetFormatPr defaultColWidth="8.85546875" defaultRowHeight="15" x14ac:dyDescent="0.25"/>
  <cols>
    <col min="1" max="1" width="3.7109375" customWidth="1"/>
    <col min="2" max="2" width="20.140625" customWidth="1"/>
    <col min="3" max="3" width="12.28515625" style="53" customWidth="1"/>
    <col min="4" max="4" width="29" customWidth="1"/>
    <col min="5" max="5" width="18" customWidth="1"/>
    <col min="6" max="6" width="28.28515625" customWidth="1"/>
    <col min="7" max="7" width="17.85546875" style="159" customWidth="1"/>
    <col min="8" max="8" width="15.7109375" style="162" customWidth="1"/>
    <col min="9" max="9" width="14.5703125" style="84" customWidth="1"/>
    <col min="10" max="10" width="13.85546875" customWidth="1"/>
    <col min="11" max="11" width="17.42578125" customWidth="1"/>
    <col min="12" max="12" width="18.42578125" style="84" customWidth="1"/>
    <col min="13" max="13" width="16.5703125" customWidth="1"/>
    <col min="14" max="14" width="13.85546875" style="84" customWidth="1"/>
    <col min="15" max="15" width="17.140625" style="84" customWidth="1"/>
    <col min="16" max="16" width="16.140625" customWidth="1"/>
    <col min="17" max="17" width="13.42578125" style="84" customWidth="1"/>
  </cols>
  <sheetData>
    <row r="1" spans="1:18" s="172" customFormat="1" ht="38.25" customHeight="1" thickBot="1" x14ac:dyDescent="0.35">
      <c r="C1" s="173"/>
      <c r="G1" s="174" t="s">
        <v>288</v>
      </c>
      <c r="H1" s="175">
        <v>3249</v>
      </c>
      <c r="I1" s="176"/>
      <c r="L1" s="174" t="s">
        <v>289</v>
      </c>
      <c r="M1" s="175">
        <v>3249</v>
      </c>
      <c r="N1" s="176"/>
      <c r="O1" s="174" t="s">
        <v>290</v>
      </c>
      <c r="P1" s="175">
        <v>3249</v>
      </c>
      <c r="Q1" s="176"/>
    </row>
    <row r="2" spans="1:18" s="95" customFormat="1" ht="59.25" customHeight="1" thickBot="1" x14ac:dyDescent="0.3">
      <c r="A2" s="540" t="s">
        <v>39</v>
      </c>
      <c r="B2" s="541"/>
      <c r="C2" s="85" t="s">
        <v>38</v>
      </c>
      <c r="D2" s="85" t="s">
        <v>40</v>
      </c>
      <c r="E2" s="85" t="s">
        <v>77</v>
      </c>
      <c r="F2" s="85" t="s">
        <v>43</v>
      </c>
      <c r="G2" s="86" t="s">
        <v>245</v>
      </c>
      <c r="H2" s="87" t="s">
        <v>246</v>
      </c>
      <c r="I2" s="88" t="s">
        <v>75</v>
      </c>
      <c r="J2" s="89" t="s">
        <v>76</v>
      </c>
      <c r="K2" s="90" t="s">
        <v>247</v>
      </c>
      <c r="L2" s="91" t="s">
        <v>245</v>
      </c>
      <c r="M2" s="92" t="s">
        <v>246</v>
      </c>
      <c r="N2" s="163">
        <v>2017</v>
      </c>
      <c r="O2" s="93" t="s">
        <v>245</v>
      </c>
      <c r="P2" s="94" t="s">
        <v>246</v>
      </c>
      <c r="Q2" s="164">
        <v>2018</v>
      </c>
    </row>
    <row r="3" spans="1:18" ht="44.25" customHeight="1" thickBot="1" x14ac:dyDescent="0.3">
      <c r="A3" s="542">
        <v>1</v>
      </c>
      <c r="B3" s="545" t="s">
        <v>0</v>
      </c>
      <c r="C3" s="135">
        <v>1</v>
      </c>
      <c r="D3" s="59" t="s">
        <v>10</v>
      </c>
      <c r="E3" s="66" t="s">
        <v>42</v>
      </c>
      <c r="F3" s="66" t="s">
        <v>41</v>
      </c>
      <c r="G3" s="96">
        <v>50773</v>
      </c>
      <c r="H3" s="97">
        <f>$H$1</f>
        <v>3249</v>
      </c>
      <c r="I3" s="96">
        <f>G3/H3</f>
        <v>15.627269929208987</v>
      </c>
      <c r="J3" s="97"/>
      <c r="K3" s="98">
        <f>(J3-I3)/I3*100</f>
        <v>-100</v>
      </c>
      <c r="L3" s="99">
        <v>52773</v>
      </c>
      <c r="M3" s="100">
        <f>$M$1</f>
        <v>3249</v>
      </c>
      <c r="N3" s="101">
        <f>L3/M3</f>
        <v>16.242843951985225</v>
      </c>
      <c r="O3" s="102">
        <v>52773</v>
      </c>
      <c r="P3" s="103">
        <f>$P$1</f>
        <v>3249</v>
      </c>
      <c r="Q3" s="104">
        <f>O3/P3</f>
        <v>16.242843951985225</v>
      </c>
      <c r="R3" s="168"/>
    </row>
    <row r="4" spans="1:18" ht="60" customHeight="1" x14ac:dyDescent="0.25">
      <c r="A4" s="543"/>
      <c r="B4" s="546"/>
      <c r="C4" s="165">
        <v>2</v>
      </c>
      <c r="D4" s="54" t="s">
        <v>11</v>
      </c>
      <c r="E4" s="55" t="s">
        <v>42</v>
      </c>
      <c r="F4" s="66" t="s">
        <v>41</v>
      </c>
      <c r="G4" s="105">
        <v>252324.18</v>
      </c>
      <c r="H4" s="106">
        <f>$H$1</f>
        <v>3249</v>
      </c>
      <c r="I4" s="105">
        <f t="shared" ref="I4:I18" si="0">G4/H4</f>
        <v>77.662105263157898</v>
      </c>
      <c r="J4" s="106"/>
      <c r="K4" s="107">
        <f t="shared" ref="K4:K38" si="1">(J4-I4)/I4*100</f>
        <v>-100</v>
      </c>
      <c r="L4" s="108">
        <v>247620</v>
      </c>
      <c r="M4" s="109">
        <f>$M$1</f>
        <v>3249</v>
      </c>
      <c r="N4" s="110">
        <f t="shared" ref="N4:N38" si="2">L4/M4</f>
        <v>76.214219759926138</v>
      </c>
      <c r="O4" s="111">
        <v>242649</v>
      </c>
      <c r="P4" s="112">
        <f>$P$1</f>
        <v>3249</v>
      </c>
      <c r="Q4" s="113">
        <f t="shared" ref="Q4:Q38" si="3">O4/P4</f>
        <v>74.684210526315795</v>
      </c>
      <c r="R4" s="169"/>
    </row>
    <row r="5" spans="1:18" ht="61.5" customHeight="1" x14ac:dyDescent="0.25">
      <c r="A5" s="543"/>
      <c r="B5" s="546"/>
      <c r="C5" s="80">
        <v>3</v>
      </c>
      <c r="D5" s="79" t="s">
        <v>12</v>
      </c>
      <c r="E5" s="55" t="s">
        <v>42</v>
      </c>
      <c r="F5" s="55" t="s">
        <v>41</v>
      </c>
      <c r="G5" s="105">
        <v>96400</v>
      </c>
      <c r="H5" s="106">
        <f>$H$1</f>
        <v>3249</v>
      </c>
      <c r="I5" s="105">
        <f t="shared" si="0"/>
        <v>29.670667897814713</v>
      </c>
      <c r="J5" s="106"/>
      <c r="K5" s="107">
        <f t="shared" si="1"/>
        <v>-100</v>
      </c>
      <c r="L5" s="108">
        <v>105250</v>
      </c>
      <c r="M5" s="109">
        <f>$M$1</f>
        <v>3249</v>
      </c>
      <c r="N5" s="110">
        <f t="shared" si="2"/>
        <v>32.39458294859957</v>
      </c>
      <c r="O5" s="111">
        <v>103250</v>
      </c>
      <c r="P5" s="112">
        <f>$P$1</f>
        <v>3249</v>
      </c>
      <c r="Q5" s="113">
        <f t="shared" si="3"/>
        <v>31.77900892582333</v>
      </c>
      <c r="R5" s="169"/>
    </row>
    <row r="6" spans="1:18" ht="47.25" customHeight="1" x14ac:dyDescent="0.25">
      <c r="A6" s="543"/>
      <c r="B6" s="546"/>
      <c r="C6" s="536">
        <v>4</v>
      </c>
      <c r="D6" s="549" t="s">
        <v>13</v>
      </c>
      <c r="E6" s="55" t="s">
        <v>42</v>
      </c>
      <c r="F6" s="55" t="s">
        <v>41</v>
      </c>
      <c r="G6" s="105">
        <v>68815.520000000004</v>
      </c>
      <c r="H6" s="106">
        <f>$H$1</f>
        <v>3249</v>
      </c>
      <c r="I6" s="105">
        <f t="shared" si="0"/>
        <v>21.18052323791936</v>
      </c>
      <c r="J6" s="106"/>
      <c r="K6" s="107">
        <f t="shared" si="1"/>
        <v>-100</v>
      </c>
      <c r="L6" s="108">
        <v>67225</v>
      </c>
      <c r="M6" s="109">
        <f>$M$1</f>
        <v>3249</v>
      </c>
      <c r="N6" s="110">
        <f t="shared" si="2"/>
        <v>20.690981840566327</v>
      </c>
      <c r="O6" s="111">
        <v>67220</v>
      </c>
      <c r="P6" s="112">
        <f>$P$1</f>
        <v>3249</v>
      </c>
      <c r="Q6" s="113">
        <f t="shared" si="3"/>
        <v>20.689442905509388</v>
      </c>
      <c r="R6" s="169"/>
    </row>
    <row r="7" spans="1:18" ht="42.75" customHeight="1" x14ac:dyDescent="0.25">
      <c r="A7" s="543"/>
      <c r="B7" s="546"/>
      <c r="C7" s="548"/>
      <c r="D7" s="550"/>
      <c r="E7" s="55" t="s">
        <v>44</v>
      </c>
      <c r="F7" s="55" t="s">
        <v>82</v>
      </c>
      <c r="G7" s="105">
        <v>1759516</v>
      </c>
      <c r="H7" s="220">
        <v>1759516</v>
      </c>
      <c r="I7" s="105">
        <f t="shared" si="0"/>
        <v>1</v>
      </c>
      <c r="J7" s="106"/>
      <c r="K7" s="107">
        <f t="shared" si="1"/>
        <v>-100</v>
      </c>
      <c r="L7" s="108">
        <v>1709376</v>
      </c>
      <c r="M7" s="108">
        <v>1709376</v>
      </c>
      <c r="N7" s="110">
        <f t="shared" si="2"/>
        <v>1</v>
      </c>
      <c r="O7" s="111">
        <v>1721600</v>
      </c>
      <c r="P7" s="111">
        <v>1721600</v>
      </c>
      <c r="Q7" s="113">
        <f t="shared" si="3"/>
        <v>1</v>
      </c>
      <c r="R7" s="169"/>
    </row>
    <row r="8" spans="1:18" ht="30" x14ac:dyDescent="0.25">
      <c r="A8" s="543"/>
      <c r="B8" s="546"/>
      <c r="C8" s="536">
        <v>5</v>
      </c>
      <c r="D8" s="549" t="s">
        <v>14</v>
      </c>
      <c r="E8" s="55" t="s">
        <v>42</v>
      </c>
      <c r="F8" s="55" t="s">
        <v>41</v>
      </c>
      <c r="G8" s="105">
        <v>116740</v>
      </c>
      <c r="H8" s="106">
        <f>$H$1</f>
        <v>3249</v>
      </c>
      <c r="I8" s="105">
        <f t="shared" si="0"/>
        <v>35.931055709449062</v>
      </c>
      <c r="J8" s="106"/>
      <c r="K8" s="107">
        <f t="shared" si="1"/>
        <v>-100</v>
      </c>
      <c r="L8" s="108">
        <v>105950</v>
      </c>
      <c r="M8" s="109">
        <f>$M$1</f>
        <v>3249</v>
      </c>
      <c r="N8" s="110">
        <f t="shared" si="2"/>
        <v>32.610033856571256</v>
      </c>
      <c r="O8" s="111">
        <v>104795</v>
      </c>
      <c r="P8" s="112">
        <f>$P$1</f>
        <v>3249</v>
      </c>
      <c r="Q8" s="113">
        <f t="shared" si="3"/>
        <v>32.254539858417978</v>
      </c>
      <c r="R8" s="169"/>
    </row>
    <row r="9" spans="1:18" ht="66.75" customHeight="1" x14ac:dyDescent="0.25">
      <c r="A9" s="543"/>
      <c r="B9" s="546"/>
      <c r="C9" s="548"/>
      <c r="D9" s="550"/>
      <c r="E9" s="55" t="s">
        <v>45</v>
      </c>
      <c r="F9" s="55" t="s">
        <v>46</v>
      </c>
      <c r="G9" s="105">
        <v>67659</v>
      </c>
      <c r="H9" s="106">
        <v>116740</v>
      </c>
      <c r="I9" s="105">
        <f t="shared" si="0"/>
        <v>0.57956998458112041</v>
      </c>
      <c r="J9" s="106"/>
      <c r="K9" s="107">
        <f t="shared" si="1"/>
        <v>-100</v>
      </c>
      <c r="L9" s="108">
        <v>67659</v>
      </c>
      <c r="M9" s="109">
        <v>105950</v>
      </c>
      <c r="N9" s="110">
        <f t="shared" si="2"/>
        <v>0.63859367626238794</v>
      </c>
      <c r="O9" s="111">
        <v>67659</v>
      </c>
      <c r="P9" s="112">
        <v>104795</v>
      </c>
      <c r="Q9" s="113">
        <f t="shared" si="3"/>
        <v>0.64563194808912638</v>
      </c>
      <c r="R9" s="169"/>
    </row>
    <row r="10" spans="1:18" ht="30" x14ac:dyDescent="0.25">
      <c r="A10" s="543"/>
      <c r="B10" s="546"/>
      <c r="C10" s="536">
        <v>6</v>
      </c>
      <c r="D10" s="538" t="s">
        <v>15</v>
      </c>
      <c r="E10" s="55" t="s">
        <v>42</v>
      </c>
      <c r="F10" s="55" t="s">
        <v>41</v>
      </c>
      <c r="G10" s="105">
        <v>92984.74</v>
      </c>
      <c r="H10" s="106">
        <f>$H$1</f>
        <v>3249</v>
      </c>
      <c r="I10" s="105">
        <f t="shared" si="0"/>
        <v>28.619495229301325</v>
      </c>
      <c r="J10" s="106"/>
      <c r="K10" s="107">
        <f t="shared" si="1"/>
        <v>-100</v>
      </c>
      <c r="L10" s="108">
        <v>82310</v>
      </c>
      <c r="M10" s="109">
        <f>$M$1</f>
        <v>3249</v>
      </c>
      <c r="N10" s="110">
        <f t="shared" si="2"/>
        <v>25.33394890735611</v>
      </c>
      <c r="O10" s="111">
        <v>82310</v>
      </c>
      <c r="P10" s="112">
        <f>$P$1</f>
        <v>3249</v>
      </c>
      <c r="Q10" s="113">
        <f t="shared" si="3"/>
        <v>25.33394890735611</v>
      </c>
      <c r="R10" s="169"/>
    </row>
    <row r="11" spans="1:18" ht="45" x14ac:dyDescent="0.25">
      <c r="A11" s="543"/>
      <c r="B11" s="546"/>
      <c r="C11" s="548"/>
      <c r="D11" s="551"/>
      <c r="E11" s="55" t="s">
        <v>47</v>
      </c>
      <c r="F11" s="55" t="s">
        <v>47</v>
      </c>
      <c r="G11" s="105"/>
      <c r="H11" s="106"/>
      <c r="I11" s="105">
        <v>5000</v>
      </c>
      <c r="J11" s="106"/>
      <c r="K11" s="107">
        <f t="shared" si="1"/>
        <v>-100</v>
      </c>
      <c r="L11" s="108"/>
      <c r="M11" s="109"/>
      <c r="N11" s="110">
        <v>20000</v>
      </c>
      <c r="O11" s="111"/>
      <c r="P11" s="112"/>
      <c r="Q11" s="191">
        <v>185000</v>
      </c>
      <c r="R11" s="169"/>
    </row>
    <row r="12" spans="1:18" ht="30" x14ac:dyDescent="0.25">
      <c r="A12" s="543"/>
      <c r="B12" s="546"/>
      <c r="C12" s="548"/>
      <c r="D12" s="551"/>
      <c r="E12" s="55" t="s">
        <v>48</v>
      </c>
      <c r="F12" s="55" t="s">
        <v>285</v>
      </c>
      <c r="G12" s="105"/>
      <c r="H12" s="106"/>
      <c r="I12" s="188">
        <v>53</v>
      </c>
      <c r="J12" s="106"/>
      <c r="K12" s="107">
        <f t="shared" si="1"/>
        <v>-100</v>
      </c>
      <c r="L12" s="108"/>
      <c r="M12" s="109"/>
      <c r="N12" s="189">
        <v>53</v>
      </c>
      <c r="O12" s="111"/>
      <c r="P12" s="112"/>
      <c r="Q12" s="190">
        <v>53</v>
      </c>
      <c r="R12" s="169"/>
    </row>
    <row r="13" spans="1:18" ht="30" x14ac:dyDescent="0.25">
      <c r="A13" s="543"/>
      <c r="B13" s="546"/>
      <c r="C13" s="536">
        <v>7</v>
      </c>
      <c r="D13" s="552" t="s">
        <v>16</v>
      </c>
      <c r="E13" s="55" t="s">
        <v>42</v>
      </c>
      <c r="F13" s="55" t="s">
        <v>41</v>
      </c>
      <c r="G13" s="105">
        <v>81830</v>
      </c>
      <c r="H13" s="106">
        <f>$H$1</f>
        <v>3249</v>
      </c>
      <c r="I13" s="105">
        <f t="shared" si="0"/>
        <v>25.186211141889814</v>
      </c>
      <c r="J13" s="106"/>
      <c r="K13" s="107">
        <f t="shared" si="1"/>
        <v>-100</v>
      </c>
      <c r="L13" s="108">
        <v>77430</v>
      </c>
      <c r="M13" s="109">
        <f>$M$1</f>
        <v>3249</v>
      </c>
      <c r="N13" s="110">
        <f t="shared" si="2"/>
        <v>23.831948291782087</v>
      </c>
      <c r="O13" s="111">
        <v>87430</v>
      </c>
      <c r="P13" s="112">
        <f>$P$1</f>
        <v>3249</v>
      </c>
      <c r="Q13" s="113">
        <f t="shared" si="3"/>
        <v>26.90981840566328</v>
      </c>
      <c r="R13" s="169"/>
    </row>
    <row r="14" spans="1:18" ht="33.75" customHeight="1" x14ac:dyDescent="0.25">
      <c r="A14" s="543"/>
      <c r="B14" s="546"/>
      <c r="C14" s="548"/>
      <c r="D14" s="553"/>
      <c r="E14" s="55" t="s">
        <v>49</v>
      </c>
      <c r="F14" s="55" t="s">
        <v>50</v>
      </c>
      <c r="G14" s="105">
        <v>81830</v>
      </c>
      <c r="H14" s="106">
        <v>3000</v>
      </c>
      <c r="I14" s="105">
        <f t="shared" si="0"/>
        <v>27.276666666666667</v>
      </c>
      <c r="J14" s="106"/>
      <c r="K14" s="107">
        <f t="shared" si="1"/>
        <v>-100</v>
      </c>
      <c r="L14" s="108">
        <v>77430</v>
      </c>
      <c r="M14" s="109">
        <v>3000</v>
      </c>
      <c r="N14" s="110">
        <f t="shared" si="2"/>
        <v>25.81</v>
      </c>
      <c r="O14" s="111">
        <v>87430</v>
      </c>
      <c r="P14" s="112">
        <v>3000</v>
      </c>
      <c r="Q14" s="113">
        <f t="shared" si="3"/>
        <v>29.143333333333334</v>
      </c>
      <c r="R14" s="169"/>
    </row>
    <row r="15" spans="1:18" ht="36.75" customHeight="1" x14ac:dyDescent="0.25">
      <c r="A15" s="543"/>
      <c r="B15" s="546"/>
      <c r="C15" s="536">
        <v>11</v>
      </c>
      <c r="D15" s="538" t="s">
        <v>17</v>
      </c>
      <c r="E15" s="55" t="s">
        <v>42</v>
      </c>
      <c r="F15" s="55" t="s">
        <v>41</v>
      </c>
      <c r="G15" s="105">
        <v>84400.91</v>
      </c>
      <c r="H15" s="106">
        <f>$H$1</f>
        <v>3249</v>
      </c>
      <c r="I15" s="105">
        <f t="shared" si="0"/>
        <v>25.977503847337644</v>
      </c>
      <c r="J15" s="106"/>
      <c r="K15" s="107">
        <f t="shared" si="1"/>
        <v>-100</v>
      </c>
      <c r="L15" s="108">
        <v>62176</v>
      </c>
      <c r="M15" s="109">
        <f>$M$1</f>
        <v>3249</v>
      </c>
      <c r="N15" s="110">
        <f t="shared" si="2"/>
        <v>19.136965220067712</v>
      </c>
      <c r="O15" s="111">
        <v>61176</v>
      </c>
      <c r="P15" s="112">
        <f>$P$1</f>
        <v>3249</v>
      </c>
      <c r="Q15" s="113">
        <f t="shared" si="3"/>
        <v>18.829178208679593</v>
      </c>
      <c r="R15" s="169"/>
    </row>
    <row r="16" spans="1:18" ht="46.5" customHeight="1" thickBot="1" x14ac:dyDescent="0.3">
      <c r="A16" s="544"/>
      <c r="B16" s="547"/>
      <c r="C16" s="537"/>
      <c r="D16" s="539"/>
      <c r="E16" s="61" t="s">
        <v>51</v>
      </c>
      <c r="F16" s="61" t="s">
        <v>52</v>
      </c>
      <c r="G16" s="114"/>
      <c r="H16" s="115"/>
      <c r="I16" s="114">
        <v>1000</v>
      </c>
      <c r="J16" s="115"/>
      <c r="K16" s="116">
        <f t="shared" si="1"/>
        <v>-100</v>
      </c>
      <c r="L16" s="117"/>
      <c r="M16" s="118"/>
      <c r="N16" s="119">
        <v>1000</v>
      </c>
      <c r="O16" s="120"/>
      <c r="P16" s="121"/>
      <c r="Q16" s="122">
        <v>1000</v>
      </c>
      <c r="R16" s="170"/>
    </row>
    <row r="17" spans="1:17" ht="24" customHeight="1" thickBot="1" x14ac:dyDescent="0.3">
      <c r="A17" s="56"/>
      <c r="B17" s="56"/>
      <c r="C17" s="57"/>
      <c r="D17" s="56"/>
      <c r="E17" s="58"/>
      <c r="F17" s="56"/>
      <c r="G17" s="123"/>
      <c r="H17" s="124"/>
      <c r="I17" s="123"/>
      <c r="J17" s="124"/>
      <c r="K17" s="125"/>
    </row>
    <row r="18" spans="1:17" ht="30" x14ac:dyDescent="0.25">
      <c r="A18" s="542">
        <v>3</v>
      </c>
      <c r="B18" s="545" t="s">
        <v>1</v>
      </c>
      <c r="C18" s="554">
        <v>1</v>
      </c>
      <c r="D18" s="555" t="s">
        <v>18</v>
      </c>
      <c r="E18" s="66" t="s">
        <v>42</v>
      </c>
      <c r="F18" s="66" t="s">
        <v>41</v>
      </c>
      <c r="G18" s="126">
        <v>71860</v>
      </c>
      <c r="H18" s="97">
        <f>$H$1</f>
        <v>3249</v>
      </c>
      <c r="I18" s="96">
        <f t="shared" si="0"/>
        <v>22.117574638350263</v>
      </c>
      <c r="J18" s="97"/>
      <c r="K18" s="98">
        <f t="shared" si="1"/>
        <v>-100</v>
      </c>
      <c r="L18" s="127">
        <v>71880</v>
      </c>
      <c r="M18" s="100">
        <f>$M$1</f>
        <v>3249</v>
      </c>
      <c r="N18" s="101">
        <f t="shared" si="2"/>
        <v>22.123730378578024</v>
      </c>
      <c r="O18" s="102">
        <v>71880</v>
      </c>
      <c r="P18" s="103">
        <f>$P$1</f>
        <v>3249</v>
      </c>
      <c r="Q18" s="104">
        <f t="shared" si="3"/>
        <v>22.123730378578024</v>
      </c>
    </row>
    <row r="19" spans="1:17" x14ac:dyDescent="0.25">
      <c r="A19" s="543"/>
      <c r="B19" s="546"/>
      <c r="C19" s="548"/>
      <c r="D19" s="553"/>
      <c r="E19" s="55" t="s">
        <v>53</v>
      </c>
      <c r="F19" s="55" t="s">
        <v>54</v>
      </c>
      <c r="G19" s="128"/>
      <c r="H19" s="106"/>
      <c r="I19" s="192">
        <v>180</v>
      </c>
      <c r="J19" s="106"/>
      <c r="K19" s="107">
        <f t="shared" si="1"/>
        <v>-100</v>
      </c>
      <c r="L19" s="129"/>
      <c r="M19" s="109"/>
      <c r="N19" s="195">
        <v>180</v>
      </c>
      <c r="O19" s="111"/>
      <c r="P19" s="112"/>
      <c r="Q19" s="196">
        <v>180</v>
      </c>
    </row>
    <row r="20" spans="1:17" ht="42.75" customHeight="1" x14ac:dyDescent="0.25">
      <c r="A20" s="543"/>
      <c r="B20" s="546"/>
      <c r="C20" s="548"/>
      <c r="D20" s="553"/>
      <c r="E20" s="55" t="s">
        <v>56</v>
      </c>
      <c r="F20" s="55" t="s">
        <v>55</v>
      </c>
      <c r="G20" s="197">
        <v>2800</v>
      </c>
      <c r="H20" s="106">
        <v>3744</v>
      </c>
      <c r="I20" s="105">
        <f>G20/H20</f>
        <v>0.74786324786324787</v>
      </c>
      <c r="J20" s="106"/>
      <c r="K20" s="107">
        <f t="shared" si="1"/>
        <v>-100</v>
      </c>
      <c r="L20" s="193">
        <v>2800</v>
      </c>
      <c r="M20" s="109">
        <v>3744</v>
      </c>
      <c r="N20" s="110">
        <f t="shared" si="2"/>
        <v>0.74786324786324787</v>
      </c>
      <c r="O20" s="194">
        <v>2800</v>
      </c>
      <c r="P20" s="112">
        <v>3744</v>
      </c>
      <c r="Q20" s="113">
        <f t="shared" si="3"/>
        <v>0.74786324786324787</v>
      </c>
    </row>
    <row r="21" spans="1:17" s="56" customFormat="1" ht="15.75" thickBot="1" x14ac:dyDescent="0.3">
      <c r="C21" s="57"/>
      <c r="E21" s="58"/>
      <c r="F21" s="58"/>
      <c r="G21" s="123"/>
      <c r="H21" s="124"/>
      <c r="I21" s="123"/>
      <c r="J21" s="124"/>
      <c r="K21" s="125"/>
      <c r="L21" s="131"/>
      <c r="N21" s="131"/>
      <c r="O21" s="131"/>
      <c r="Q21" s="131"/>
    </row>
    <row r="22" spans="1:17" ht="30" x14ac:dyDescent="0.25">
      <c r="A22" s="542">
        <v>4</v>
      </c>
      <c r="B22" s="545" t="s">
        <v>2</v>
      </c>
      <c r="C22" s="554">
        <v>1</v>
      </c>
      <c r="D22" s="556" t="s">
        <v>19</v>
      </c>
      <c r="E22" s="66" t="s">
        <v>42</v>
      </c>
      <c r="F22" s="66" t="s">
        <v>41</v>
      </c>
      <c r="G22" s="96">
        <v>33540</v>
      </c>
      <c r="H22" s="97">
        <f>$H$1</f>
        <v>3249</v>
      </c>
      <c r="I22" s="96">
        <f>G22/H22</f>
        <v>10.323176361957525</v>
      </c>
      <c r="J22" s="97"/>
      <c r="K22" s="98">
        <f t="shared" si="1"/>
        <v>-100</v>
      </c>
      <c r="L22" s="127">
        <v>30250</v>
      </c>
      <c r="M22" s="100">
        <f>$M$1</f>
        <v>3249</v>
      </c>
      <c r="N22" s="101">
        <f t="shared" si="2"/>
        <v>9.310557094490612</v>
      </c>
      <c r="O22" s="102">
        <v>30203</v>
      </c>
      <c r="P22" s="103">
        <f>$P$1</f>
        <v>3249</v>
      </c>
      <c r="Q22" s="104">
        <f t="shared" si="3"/>
        <v>9.2960911049553712</v>
      </c>
    </row>
    <row r="23" spans="1:17" ht="30" x14ac:dyDescent="0.25">
      <c r="A23" s="543"/>
      <c r="B23" s="546"/>
      <c r="C23" s="548"/>
      <c r="D23" s="551"/>
      <c r="E23" s="55" t="s">
        <v>57</v>
      </c>
      <c r="F23" s="55" t="s">
        <v>58</v>
      </c>
      <c r="G23" s="105">
        <v>33540</v>
      </c>
      <c r="H23" s="106">
        <v>110</v>
      </c>
      <c r="I23" s="105">
        <f>G23/H23</f>
        <v>304.90909090909093</v>
      </c>
      <c r="J23" s="106"/>
      <c r="K23" s="107">
        <f t="shared" si="1"/>
        <v>-100</v>
      </c>
      <c r="L23" s="129">
        <v>30250</v>
      </c>
      <c r="M23" s="109">
        <v>80</v>
      </c>
      <c r="N23" s="110">
        <f t="shared" si="2"/>
        <v>378.125</v>
      </c>
      <c r="O23" s="111">
        <v>30203</v>
      </c>
      <c r="P23" s="112">
        <v>80</v>
      </c>
      <c r="Q23" s="113">
        <f t="shared" si="3"/>
        <v>377.53750000000002</v>
      </c>
    </row>
    <row r="24" spans="1:17" ht="30" x14ac:dyDescent="0.25">
      <c r="A24" s="543"/>
      <c r="B24" s="546"/>
      <c r="C24" s="536">
        <v>2</v>
      </c>
      <c r="D24" s="549" t="s">
        <v>20</v>
      </c>
      <c r="E24" s="55" t="s">
        <v>42</v>
      </c>
      <c r="F24" s="55" t="s">
        <v>41</v>
      </c>
      <c r="G24" s="105">
        <v>176790</v>
      </c>
      <c r="H24" s="106">
        <f>$H$1</f>
        <v>3249</v>
      </c>
      <c r="I24" s="105">
        <f t="shared" ref="I24:I27" si="4">G24/H24</f>
        <v>54.413665743305636</v>
      </c>
      <c r="J24" s="106"/>
      <c r="K24" s="107">
        <f t="shared" si="1"/>
        <v>-100</v>
      </c>
      <c r="L24" s="129">
        <v>166910</v>
      </c>
      <c r="M24" s="109">
        <f>$M$1</f>
        <v>3249</v>
      </c>
      <c r="N24" s="110">
        <f t="shared" si="2"/>
        <v>51.372730070791015</v>
      </c>
      <c r="O24" s="111">
        <v>166685</v>
      </c>
      <c r="P24" s="112">
        <f>$P$1</f>
        <v>3249</v>
      </c>
      <c r="Q24" s="113">
        <f t="shared" si="3"/>
        <v>51.303477993228682</v>
      </c>
    </row>
    <row r="25" spans="1:17" ht="45" x14ac:dyDescent="0.25">
      <c r="A25" s="543"/>
      <c r="B25" s="546"/>
      <c r="C25" s="548"/>
      <c r="D25" s="550"/>
      <c r="E25" s="55" t="s">
        <v>59</v>
      </c>
      <c r="F25" s="55" t="s">
        <v>60</v>
      </c>
      <c r="G25" s="105">
        <v>176790</v>
      </c>
      <c r="H25" s="106">
        <v>470</v>
      </c>
      <c r="I25" s="105">
        <f t="shared" si="4"/>
        <v>376.14893617021278</v>
      </c>
      <c r="J25" s="106"/>
      <c r="K25" s="107">
        <f t="shared" si="1"/>
        <v>-100</v>
      </c>
      <c r="L25" s="129">
        <v>166910</v>
      </c>
      <c r="M25" s="109">
        <v>470</v>
      </c>
      <c r="N25" s="110">
        <f t="shared" si="2"/>
        <v>355.12765957446811</v>
      </c>
      <c r="O25" s="111">
        <v>166685</v>
      </c>
      <c r="P25" s="112">
        <v>470</v>
      </c>
      <c r="Q25" s="113">
        <f t="shared" si="3"/>
        <v>354.64893617021278</v>
      </c>
    </row>
    <row r="26" spans="1:17" ht="31.5" customHeight="1" x14ac:dyDescent="0.25">
      <c r="A26" s="543"/>
      <c r="B26" s="546"/>
      <c r="C26" s="536">
        <v>6</v>
      </c>
      <c r="D26" s="549" t="s">
        <v>21</v>
      </c>
      <c r="E26" s="55" t="s">
        <v>42</v>
      </c>
      <c r="F26" s="55" t="s">
        <v>41</v>
      </c>
      <c r="G26" s="128">
        <v>296063</v>
      </c>
      <c r="H26" s="106">
        <f>$H$1</f>
        <v>3249</v>
      </c>
      <c r="I26" s="105">
        <f t="shared" si="4"/>
        <v>91.124345952600805</v>
      </c>
      <c r="J26" s="106"/>
      <c r="K26" s="107">
        <f t="shared" si="1"/>
        <v>-100</v>
      </c>
      <c r="L26" s="129">
        <v>296788</v>
      </c>
      <c r="M26" s="109">
        <f>$M$1</f>
        <v>3249</v>
      </c>
      <c r="N26" s="110">
        <f t="shared" si="2"/>
        <v>91.347491535857188</v>
      </c>
      <c r="O26" s="111">
        <v>296788</v>
      </c>
      <c r="P26" s="112">
        <f>$P$1</f>
        <v>3249</v>
      </c>
      <c r="Q26" s="113">
        <f t="shared" si="3"/>
        <v>91.347491535857188</v>
      </c>
    </row>
    <row r="27" spans="1:17" ht="33" customHeight="1" x14ac:dyDescent="0.25">
      <c r="A27" s="543"/>
      <c r="B27" s="546"/>
      <c r="C27" s="548"/>
      <c r="D27" s="550"/>
      <c r="E27" s="55" t="s">
        <v>61</v>
      </c>
      <c r="F27" s="55" t="s">
        <v>62</v>
      </c>
      <c r="G27" s="128">
        <v>282250</v>
      </c>
      <c r="H27" s="106">
        <v>52000</v>
      </c>
      <c r="I27" s="105">
        <f t="shared" si="4"/>
        <v>5.427884615384615</v>
      </c>
      <c r="J27" s="106"/>
      <c r="K27" s="107">
        <f t="shared" si="1"/>
        <v>-100</v>
      </c>
      <c r="L27" s="129">
        <v>282250</v>
      </c>
      <c r="M27" s="109">
        <v>52000</v>
      </c>
      <c r="N27" s="110">
        <f t="shared" si="2"/>
        <v>5.427884615384615</v>
      </c>
      <c r="O27" s="111">
        <v>282250</v>
      </c>
      <c r="P27" s="112">
        <v>52000</v>
      </c>
      <c r="Q27" s="113">
        <f t="shared" si="3"/>
        <v>5.427884615384615</v>
      </c>
    </row>
    <row r="28" spans="1:17" s="56" customFormat="1" ht="52.5" customHeight="1" x14ac:dyDescent="0.25">
      <c r="C28" s="57"/>
      <c r="E28" s="133"/>
      <c r="G28" s="134"/>
      <c r="H28" s="124"/>
      <c r="I28" s="123"/>
      <c r="J28" s="124"/>
      <c r="K28" s="125"/>
      <c r="L28" s="131"/>
      <c r="N28" s="131"/>
      <c r="O28" s="131"/>
      <c r="Q28" s="131"/>
    </row>
    <row r="29" spans="1:17" ht="60.75" thickBot="1" x14ac:dyDescent="0.3">
      <c r="A29" s="185">
        <v>5</v>
      </c>
      <c r="B29" s="187" t="s">
        <v>3</v>
      </c>
      <c r="C29" s="139">
        <v>2</v>
      </c>
      <c r="D29" s="166" t="s">
        <v>22</v>
      </c>
      <c r="E29" s="61" t="s">
        <v>42</v>
      </c>
      <c r="F29" s="61" t="s">
        <v>41</v>
      </c>
      <c r="G29" s="114">
        <v>14140</v>
      </c>
      <c r="H29" s="115">
        <f>$H$1</f>
        <v>3249</v>
      </c>
      <c r="I29" s="114">
        <f>G29/H29</f>
        <v>4.3521083410280088</v>
      </c>
      <c r="J29" s="115"/>
      <c r="K29" s="116">
        <f t="shared" si="1"/>
        <v>-100</v>
      </c>
      <c r="L29" s="130">
        <v>10140</v>
      </c>
      <c r="M29" s="118">
        <f>$M$1</f>
        <v>3249</v>
      </c>
      <c r="N29" s="119">
        <f t="shared" si="2"/>
        <v>3.1209602954755309</v>
      </c>
      <c r="O29" s="120">
        <v>10140</v>
      </c>
      <c r="P29" s="121">
        <f>$P$1</f>
        <v>3249</v>
      </c>
      <c r="Q29" s="122">
        <f t="shared" si="3"/>
        <v>3.1209602954755309</v>
      </c>
    </row>
    <row r="30" spans="1:17" s="56" customFormat="1" ht="15.75" thickBot="1" x14ac:dyDescent="0.3">
      <c r="C30" s="57"/>
      <c r="E30" s="133"/>
      <c r="F30" s="58"/>
      <c r="G30" s="123"/>
      <c r="H30" s="124"/>
      <c r="I30" s="123"/>
      <c r="J30" s="124"/>
      <c r="K30" s="125"/>
      <c r="L30" s="131"/>
      <c r="N30" s="131"/>
      <c r="O30" s="131"/>
      <c r="P30" s="56">
        <f>$P$1</f>
        <v>3249</v>
      </c>
      <c r="Q30" s="131"/>
    </row>
    <row r="31" spans="1:17" ht="30" x14ac:dyDescent="0.25">
      <c r="A31" s="559">
        <v>6</v>
      </c>
      <c r="B31" s="557" t="s">
        <v>4</v>
      </c>
      <c r="C31" s="182">
        <v>1</v>
      </c>
      <c r="D31" s="183" t="s">
        <v>23</v>
      </c>
      <c r="E31" s="66" t="s">
        <v>42</v>
      </c>
      <c r="F31" s="66" t="s">
        <v>41</v>
      </c>
      <c r="G31" s="96">
        <v>24220</v>
      </c>
      <c r="H31" s="97">
        <f>$H$1</f>
        <v>3249</v>
      </c>
      <c r="I31" s="96">
        <f>G31/H31</f>
        <v>7.4546014158202523</v>
      </c>
      <c r="J31" s="97"/>
      <c r="K31" s="98">
        <f t="shared" si="1"/>
        <v>-100</v>
      </c>
      <c r="L31" s="127">
        <v>24590</v>
      </c>
      <c r="M31" s="100">
        <f>$M$1</f>
        <v>3249</v>
      </c>
      <c r="N31" s="101">
        <f t="shared" si="2"/>
        <v>7.5684826100338567</v>
      </c>
      <c r="O31" s="102">
        <v>21939</v>
      </c>
      <c r="P31" s="103">
        <f>$P$1</f>
        <v>3249</v>
      </c>
      <c r="Q31" s="104">
        <f t="shared" si="3"/>
        <v>6.7525392428439517</v>
      </c>
    </row>
    <row r="32" spans="1:17" ht="30.75" thickBot="1" x14ac:dyDescent="0.3">
      <c r="A32" s="559"/>
      <c r="B32" s="557"/>
      <c r="C32" s="139">
        <v>2</v>
      </c>
      <c r="D32" s="167" t="s">
        <v>24</v>
      </c>
      <c r="E32" s="61" t="s">
        <v>42</v>
      </c>
      <c r="F32" s="61" t="s">
        <v>41</v>
      </c>
      <c r="G32" s="114">
        <v>13205</v>
      </c>
      <c r="H32" s="115">
        <f>$H$1</f>
        <v>3249</v>
      </c>
      <c r="I32" s="114">
        <f t="shared" ref="I32:I65" si="5">G32/H32</f>
        <v>4.064327485380117</v>
      </c>
      <c r="J32" s="115"/>
      <c r="K32" s="116">
        <f t="shared" si="1"/>
        <v>-100</v>
      </c>
      <c r="L32" s="130">
        <v>13205</v>
      </c>
      <c r="M32" s="118">
        <f>$M$1</f>
        <v>3249</v>
      </c>
      <c r="N32" s="119">
        <f t="shared" si="2"/>
        <v>4.064327485380117</v>
      </c>
      <c r="O32" s="120">
        <v>13205</v>
      </c>
      <c r="P32" s="121">
        <f>$P$1</f>
        <v>3249</v>
      </c>
      <c r="Q32" s="122">
        <f t="shared" si="3"/>
        <v>4.064327485380117</v>
      </c>
    </row>
    <row r="33" spans="1:17" ht="15.75" thickBot="1" x14ac:dyDescent="0.3">
      <c r="A33" s="57"/>
      <c r="B33" s="213"/>
      <c r="C33" s="212"/>
      <c r="D33" s="167"/>
      <c r="E33" s="61"/>
      <c r="F33" s="61"/>
      <c r="G33" s="114"/>
      <c r="H33" s="115"/>
      <c r="I33" s="114"/>
      <c r="J33" s="115"/>
      <c r="K33" s="116"/>
      <c r="L33" s="130"/>
      <c r="M33" s="118"/>
      <c r="N33" s="119"/>
      <c r="O33" s="120"/>
      <c r="P33" s="121"/>
      <c r="Q33" s="122"/>
    </row>
    <row r="34" spans="1:17" ht="30.75" thickBot="1" x14ac:dyDescent="0.3">
      <c r="A34" s="181">
        <v>7</v>
      </c>
      <c r="B34" s="187" t="s">
        <v>321</v>
      </c>
      <c r="C34" s="184">
        <v>1</v>
      </c>
      <c r="D34" s="186" t="s">
        <v>322</v>
      </c>
      <c r="E34" s="61" t="s">
        <v>42</v>
      </c>
      <c r="F34" s="61" t="s">
        <v>41</v>
      </c>
      <c r="G34" s="114">
        <v>1000</v>
      </c>
      <c r="H34" s="115">
        <f>$H$1</f>
        <v>3249</v>
      </c>
      <c r="I34" s="114">
        <f>G34/H34</f>
        <v>0.30778701138811942</v>
      </c>
      <c r="J34" s="115"/>
      <c r="K34" s="116">
        <f t="shared" ref="K34" si="6">(J34-I34)/I34*100</f>
        <v>-100</v>
      </c>
      <c r="L34" s="130">
        <v>1000</v>
      </c>
      <c r="M34" s="118">
        <f>$M$1</f>
        <v>3249</v>
      </c>
      <c r="N34" s="119">
        <f t="shared" ref="N34" si="7">L34/M34</f>
        <v>0.30778701138811942</v>
      </c>
      <c r="O34" s="120">
        <v>1000</v>
      </c>
      <c r="P34" s="121">
        <f>$P$1</f>
        <v>3249</v>
      </c>
      <c r="Q34" s="122">
        <f t="shared" ref="Q34" si="8">O34/P34</f>
        <v>0.30778701138811942</v>
      </c>
    </row>
    <row r="35" spans="1:17" ht="15.75" thickBot="1" x14ac:dyDescent="0.3">
      <c r="A35" s="211"/>
      <c r="B35" s="210"/>
      <c r="C35" s="209"/>
      <c r="D35" s="180"/>
      <c r="E35" s="199"/>
      <c r="F35" s="199"/>
      <c r="G35" s="200"/>
      <c r="H35" s="201"/>
      <c r="I35" s="200"/>
      <c r="J35" s="201"/>
      <c r="K35" s="202"/>
      <c r="L35" s="203"/>
      <c r="M35" s="204"/>
      <c r="N35" s="205"/>
      <c r="O35" s="206"/>
      <c r="P35" s="207"/>
      <c r="Q35" s="208"/>
    </row>
    <row r="36" spans="1:17" ht="30" x14ac:dyDescent="0.25">
      <c r="A36" s="557">
        <v>8</v>
      </c>
      <c r="B36" s="557" t="s">
        <v>5</v>
      </c>
      <c r="C36" s="82">
        <v>1</v>
      </c>
      <c r="D36" s="83" t="s">
        <v>25</v>
      </c>
      <c r="E36" s="66" t="s">
        <v>42</v>
      </c>
      <c r="F36" s="66" t="s">
        <v>41</v>
      </c>
      <c r="G36" s="96">
        <v>2300</v>
      </c>
      <c r="H36" s="97">
        <f>$H$1</f>
        <v>3249</v>
      </c>
      <c r="I36" s="96">
        <f t="shared" si="5"/>
        <v>0.70791012619267468</v>
      </c>
      <c r="J36" s="97"/>
      <c r="K36" s="98">
        <f t="shared" si="1"/>
        <v>-100</v>
      </c>
      <c r="L36" s="127">
        <v>2300</v>
      </c>
      <c r="M36" s="100">
        <f>$M$1</f>
        <v>3249</v>
      </c>
      <c r="N36" s="101">
        <f t="shared" si="2"/>
        <v>0.70791012619267468</v>
      </c>
      <c r="O36" s="102">
        <v>2300</v>
      </c>
      <c r="P36" s="103">
        <f>$P$1</f>
        <v>3249</v>
      </c>
      <c r="Q36" s="104">
        <f t="shared" si="3"/>
        <v>0.70791012619267468</v>
      </c>
    </row>
    <row r="37" spans="1:17" ht="30" customHeight="1" x14ac:dyDescent="0.25">
      <c r="A37" s="557"/>
      <c r="B37" s="557"/>
      <c r="C37" s="536">
        <v>2</v>
      </c>
      <c r="D37" s="552" t="s">
        <v>26</v>
      </c>
      <c r="E37" s="55" t="s">
        <v>42</v>
      </c>
      <c r="F37" s="55" t="s">
        <v>41</v>
      </c>
      <c r="G37" s="105">
        <v>10000</v>
      </c>
      <c r="H37" s="106">
        <f>$H$1</f>
        <v>3249</v>
      </c>
      <c r="I37" s="105">
        <f t="shared" si="5"/>
        <v>3.0778701138811941</v>
      </c>
      <c r="J37" s="106"/>
      <c r="K37" s="107">
        <f t="shared" si="1"/>
        <v>-100</v>
      </c>
      <c r="L37" s="129">
        <v>10000</v>
      </c>
      <c r="M37" s="109">
        <f>$M$1</f>
        <v>3249</v>
      </c>
      <c r="N37" s="110">
        <f t="shared" si="2"/>
        <v>3.0778701138811941</v>
      </c>
      <c r="O37" s="111">
        <v>10000</v>
      </c>
      <c r="P37" s="112">
        <f>$P$1</f>
        <v>3249</v>
      </c>
      <c r="Q37" s="113">
        <f t="shared" si="3"/>
        <v>3.0778701138811941</v>
      </c>
    </row>
    <row r="38" spans="1:17" ht="31.5" customHeight="1" thickBot="1" x14ac:dyDescent="0.3">
      <c r="A38" s="557"/>
      <c r="B38" s="557"/>
      <c r="C38" s="537"/>
      <c r="D38" s="558"/>
      <c r="E38" s="132" t="s">
        <v>78</v>
      </c>
      <c r="F38" s="61" t="s">
        <v>79</v>
      </c>
      <c r="G38" s="114">
        <v>10000</v>
      </c>
      <c r="H38" s="115">
        <v>9</v>
      </c>
      <c r="I38" s="114">
        <f t="shared" si="5"/>
        <v>1111.1111111111111</v>
      </c>
      <c r="J38" s="115"/>
      <c r="K38" s="116">
        <f t="shared" si="1"/>
        <v>-100</v>
      </c>
      <c r="L38" s="130">
        <v>10000</v>
      </c>
      <c r="M38" s="118">
        <v>9</v>
      </c>
      <c r="N38" s="119">
        <f t="shared" si="2"/>
        <v>1111.1111111111111</v>
      </c>
      <c r="O38" s="120">
        <v>10000</v>
      </c>
      <c r="P38" s="121">
        <v>9</v>
      </c>
      <c r="Q38" s="122">
        <f t="shared" si="3"/>
        <v>1111.1111111111111</v>
      </c>
    </row>
    <row r="39" spans="1:17" s="56" customFormat="1" x14ac:dyDescent="0.25">
      <c r="C39" s="57"/>
      <c r="D39" s="58"/>
      <c r="E39" s="133"/>
      <c r="F39" s="58"/>
      <c r="G39" s="123"/>
      <c r="H39" s="124"/>
      <c r="I39" s="123"/>
      <c r="J39" s="124"/>
      <c r="K39" s="125"/>
      <c r="L39" s="131"/>
      <c r="N39" s="131"/>
      <c r="O39" s="131"/>
      <c r="Q39" s="131"/>
    </row>
    <row r="40" spans="1:17" ht="15" customHeight="1" x14ac:dyDescent="0.25">
      <c r="A40" s="536">
        <v>9</v>
      </c>
      <c r="B40" s="561" t="s">
        <v>6</v>
      </c>
      <c r="C40" s="536">
        <v>2</v>
      </c>
      <c r="D40" s="563" t="s">
        <v>27</v>
      </c>
      <c r="E40" s="55" t="s">
        <v>42</v>
      </c>
      <c r="F40" s="55" t="s">
        <v>41</v>
      </c>
      <c r="G40" s="105">
        <v>43950</v>
      </c>
      <c r="H40" s="106">
        <f t="shared" ref="H40:H73" si="9">$H$1</f>
        <v>3249</v>
      </c>
      <c r="I40" s="105">
        <f t="shared" si="5"/>
        <v>13.527239150507848</v>
      </c>
      <c r="J40" s="106"/>
      <c r="K40" s="107">
        <f t="shared" ref="K40:K65" si="10">(J40-I40)/I40*100</f>
        <v>-100</v>
      </c>
      <c r="L40" s="129">
        <v>29950</v>
      </c>
      <c r="M40" s="109">
        <f t="shared" ref="M40:M73" si="11">$M$1</f>
        <v>3249</v>
      </c>
      <c r="N40" s="110">
        <f t="shared" ref="N40:N44" si="12">L40/M40</f>
        <v>9.2182209910741761</v>
      </c>
      <c r="O40" s="111">
        <v>24950</v>
      </c>
      <c r="P40" s="112">
        <f t="shared" ref="P40:P73" si="13">$P$1</f>
        <v>3249</v>
      </c>
      <c r="Q40" s="113">
        <f t="shared" ref="Q40:Q65" si="14">O40/P40</f>
        <v>7.6792859341335795</v>
      </c>
    </row>
    <row r="41" spans="1:17" ht="30" x14ac:dyDescent="0.25">
      <c r="A41" s="548"/>
      <c r="B41" s="546"/>
      <c r="C41" s="548"/>
      <c r="D41" s="564"/>
      <c r="E41" s="55" t="s">
        <v>63</v>
      </c>
      <c r="F41" s="55" t="s">
        <v>64</v>
      </c>
      <c r="G41" s="105">
        <v>39000</v>
      </c>
      <c r="H41" s="106">
        <v>61688</v>
      </c>
      <c r="I41" s="105">
        <f t="shared" si="5"/>
        <v>0.63221372065879911</v>
      </c>
      <c r="J41" s="106"/>
      <c r="K41" s="107">
        <f t="shared" si="10"/>
        <v>-100</v>
      </c>
      <c r="L41" s="129"/>
      <c r="M41" s="109">
        <v>61688</v>
      </c>
      <c r="N41" s="110">
        <f t="shared" si="12"/>
        <v>0</v>
      </c>
      <c r="O41" s="111"/>
      <c r="P41" s="112">
        <v>61688</v>
      </c>
      <c r="Q41" s="113">
        <f t="shared" si="14"/>
        <v>0</v>
      </c>
    </row>
    <row r="42" spans="1:17" ht="30" x14ac:dyDescent="0.25">
      <c r="A42" s="548"/>
      <c r="B42" s="546"/>
      <c r="C42" s="536">
        <v>3</v>
      </c>
      <c r="D42" s="538" t="s">
        <v>28</v>
      </c>
      <c r="E42" s="55" t="s">
        <v>42</v>
      </c>
      <c r="F42" s="55" t="s">
        <v>41</v>
      </c>
      <c r="G42" s="105">
        <v>475000</v>
      </c>
      <c r="H42" s="106">
        <f t="shared" si="9"/>
        <v>3249</v>
      </c>
      <c r="I42" s="105">
        <f t="shared" si="5"/>
        <v>146.19883040935673</v>
      </c>
      <c r="J42" s="106"/>
      <c r="K42" s="107">
        <f t="shared" si="10"/>
        <v>-100</v>
      </c>
      <c r="L42" s="129">
        <v>475000</v>
      </c>
      <c r="M42" s="109">
        <f t="shared" si="11"/>
        <v>3249</v>
      </c>
      <c r="N42" s="110">
        <f t="shared" si="12"/>
        <v>146.19883040935673</v>
      </c>
      <c r="O42" s="111">
        <v>475000</v>
      </c>
      <c r="P42" s="112">
        <f t="shared" si="13"/>
        <v>3249</v>
      </c>
      <c r="Q42" s="113">
        <f t="shared" si="14"/>
        <v>146.19883040935673</v>
      </c>
    </row>
    <row r="43" spans="1:17" ht="45" x14ac:dyDescent="0.25">
      <c r="A43" s="548"/>
      <c r="B43" s="546"/>
      <c r="C43" s="548"/>
      <c r="D43" s="551"/>
      <c r="E43" s="55" t="s">
        <v>65</v>
      </c>
      <c r="F43" s="55" t="s">
        <v>66</v>
      </c>
      <c r="G43" s="188">
        <v>9200</v>
      </c>
      <c r="H43" s="106">
        <v>15900</v>
      </c>
      <c r="I43" s="105">
        <f t="shared" si="5"/>
        <v>0.57861635220125784</v>
      </c>
      <c r="J43" s="106"/>
      <c r="K43" s="107">
        <f t="shared" si="10"/>
        <v>-100</v>
      </c>
      <c r="L43" s="193">
        <v>9200</v>
      </c>
      <c r="M43" s="109">
        <v>15900</v>
      </c>
      <c r="N43" s="110">
        <f t="shared" si="12"/>
        <v>0.57861635220125784</v>
      </c>
      <c r="O43" s="194">
        <v>9200</v>
      </c>
      <c r="P43" s="112">
        <v>15900</v>
      </c>
      <c r="Q43" s="113">
        <f t="shared" si="14"/>
        <v>0.57861635220125784</v>
      </c>
    </row>
    <row r="44" spans="1:17" ht="30" x14ac:dyDescent="0.25">
      <c r="A44" s="548"/>
      <c r="B44" s="546"/>
      <c r="C44" s="165">
        <v>4</v>
      </c>
      <c r="D44" s="55" t="s">
        <v>29</v>
      </c>
      <c r="E44" s="55" t="s">
        <v>42</v>
      </c>
      <c r="F44" s="55" t="s">
        <v>41</v>
      </c>
      <c r="G44" s="105">
        <v>100</v>
      </c>
      <c r="H44" s="106">
        <f t="shared" si="9"/>
        <v>3249</v>
      </c>
      <c r="I44" s="105">
        <f t="shared" si="5"/>
        <v>3.0778701138811943E-2</v>
      </c>
      <c r="J44" s="106"/>
      <c r="K44" s="107">
        <f t="shared" si="10"/>
        <v>-100</v>
      </c>
      <c r="L44" s="129">
        <v>100</v>
      </c>
      <c r="M44" s="109">
        <f t="shared" si="11"/>
        <v>3249</v>
      </c>
      <c r="N44" s="110">
        <f t="shared" si="12"/>
        <v>3.0778701138811943E-2</v>
      </c>
      <c r="O44" s="111">
        <v>100</v>
      </c>
      <c r="P44" s="112">
        <f t="shared" si="13"/>
        <v>3249</v>
      </c>
      <c r="Q44" s="113">
        <f t="shared" si="14"/>
        <v>3.0778701138811943E-2</v>
      </c>
    </row>
    <row r="45" spans="1:17" ht="38.25" customHeight="1" x14ac:dyDescent="0.25">
      <c r="A45" s="560"/>
      <c r="B45" s="562"/>
      <c r="C45" s="181">
        <v>5</v>
      </c>
      <c r="D45" s="55" t="s">
        <v>323</v>
      </c>
      <c r="E45" s="55" t="s">
        <v>42</v>
      </c>
      <c r="F45" s="55" t="s">
        <v>41</v>
      </c>
      <c r="G45" s="105">
        <v>2400</v>
      </c>
      <c r="H45" s="106">
        <f t="shared" si="9"/>
        <v>3249</v>
      </c>
      <c r="I45" s="105">
        <f t="shared" ref="I45" si="15">G45/H45</f>
        <v>0.73868882733148666</v>
      </c>
      <c r="J45" s="106"/>
      <c r="K45" s="107">
        <f t="shared" ref="K45" si="16">(J45-I45)/I45*100</f>
        <v>-100</v>
      </c>
      <c r="L45" s="129">
        <v>2700</v>
      </c>
      <c r="M45" s="109">
        <f t="shared" si="11"/>
        <v>3249</v>
      </c>
      <c r="N45" s="110">
        <f t="shared" ref="N45" si="17">L45/M45</f>
        <v>0.83102493074792239</v>
      </c>
      <c r="O45" s="111">
        <v>2700</v>
      </c>
      <c r="P45" s="112">
        <f t="shared" si="13"/>
        <v>3249</v>
      </c>
      <c r="Q45" s="113">
        <f t="shared" ref="Q45" si="18">O45/P45</f>
        <v>0.83102493074792239</v>
      </c>
    </row>
    <row r="46" spans="1:17" s="56" customFormat="1" ht="15.75" thickBot="1" x14ac:dyDescent="0.3">
      <c r="C46" s="57"/>
      <c r="E46" s="58"/>
      <c r="F46" s="58"/>
      <c r="G46" s="123"/>
      <c r="H46" s="124"/>
      <c r="I46" s="123"/>
      <c r="J46" s="124"/>
      <c r="K46" s="125"/>
      <c r="L46" s="131"/>
      <c r="N46" s="131"/>
      <c r="O46" s="131"/>
      <c r="Q46" s="131"/>
    </row>
    <row r="47" spans="1:17" ht="34.5" customHeight="1" x14ac:dyDescent="0.25">
      <c r="A47" s="542">
        <v>10</v>
      </c>
      <c r="B47" s="545" t="s">
        <v>7</v>
      </c>
      <c r="C47" s="536">
        <v>5</v>
      </c>
      <c r="D47" s="549" t="s">
        <v>30</v>
      </c>
      <c r="E47" s="55" t="s">
        <v>42</v>
      </c>
      <c r="F47" s="55" t="s">
        <v>41</v>
      </c>
      <c r="G47" s="105">
        <v>190590</v>
      </c>
      <c r="H47" s="106">
        <f t="shared" si="9"/>
        <v>3249</v>
      </c>
      <c r="I47" s="105">
        <f t="shared" si="5"/>
        <v>58.661126500461684</v>
      </c>
      <c r="J47" s="106"/>
      <c r="K47" s="107">
        <f t="shared" si="10"/>
        <v>-100</v>
      </c>
      <c r="L47" s="129">
        <v>173545</v>
      </c>
      <c r="M47" s="109">
        <f t="shared" si="11"/>
        <v>3249</v>
      </c>
      <c r="N47" s="110">
        <f>L47/M47</f>
        <v>53.414896891351184</v>
      </c>
      <c r="O47" s="111">
        <v>165669</v>
      </c>
      <c r="P47" s="112">
        <f t="shared" si="13"/>
        <v>3249</v>
      </c>
      <c r="Q47" s="113">
        <f t="shared" si="14"/>
        <v>50.990766389658354</v>
      </c>
    </row>
    <row r="48" spans="1:17" ht="45" x14ac:dyDescent="0.25">
      <c r="A48" s="543"/>
      <c r="B48" s="546"/>
      <c r="C48" s="548"/>
      <c r="D48" s="550"/>
      <c r="E48" s="55" t="s">
        <v>70</v>
      </c>
      <c r="F48" s="55" t="s">
        <v>69</v>
      </c>
      <c r="G48" s="105">
        <v>30050</v>
      </c>
      <c r="H48" s="106">
        <v>9.3000000000000007</v>
      </c>
      <c r="I48" s="105">
        <f t="shared" si="5"/>
        <v>3231.1827956989246</v>
      </c>
      <c r="J48" s="106"/>
      <c r="K48" s="107">
        <f t="shared" si="10"/>
        <v>-100</v>
      </c>
      <c r="L48" s="129">
        <v>33850</v>
      </c>
      <c r="M48" s="109">
        <v>9.3000000000000007</v>
      </c>
      <c r="N48" s="110">
        <f>L48/M48</f>
        <v>3639.7849462365589</v>
      </c>
      <c r="O48" s="111">
        <v>26850</v>
      </c>
      <c r="P48" s="112">
        <v>9.3000000000000007</v>
      </c>
      <c r="Q48" s="113">
        <f t="shared" si="14"/>
        <v>2887.0967741935483</v>
      </c>
    </row>
    <row r="49" spans="1:17" ht="30.75" thickBot="1" x14ac:dyDescent="0.3">
      <c r="A49" s="544"/>
      <c r="B49" s="547"/>
      <c r="C49" s="537"/>
      <c r="D49" s="565"/>
      <c r="E49" s="61" t="s">
        <v>67</v>
      </c>
      <c r="F49" s="61" t="s">
        <v>68</v>
      </c>
      <c r="G49" s="114">
        <v>62500</v>
      </c>
      <c r="H49" s="115">
        <v>344</v>
      </c>
      <c r="I49" s="114">
        <f t="shared" si="5"/>
        <v>181.68604651162789</v>
      </c>
      <c r="J49" s="115"/>
      <c r="K49" s="116">
        <f t="shared" si="10"/>
        <v>-100</v>
      </c>
      <c r="L49" s="130">
        <v>42500</v>
      </c>
      <c r="M49" s="118">
        <v>344</v>
      </c>
      <c r="N49" s="119">
        <f>L49/M49</f>
        <v>123.54651162790698</v>
      </c>
      <c r="O49" s="120">
        <v>42500</v>
      </c>
      <c r="P49" s="121">
        <v>344</v>
      </c>
      <c r="Q49" s="122">
        <f t="shared" si="14"/>
        <v>123.54651162790698</v>
      </c>
    </row>
    <row r="50" spans="1:17" s="56" customFormat="1" ht="15.75" thickBot="1" x14ac:dyDescent="0.3">
      <c r="C50" s="57"/>
      <c r="E50" s="133"/>
      <c r="F50" s="58"/>
      <c r="G50" s="123"/>
      <c r="H50" s="124"/>
      <c r="I50" s="123"/>
      <c r="J50" s="124"/>
      <c r="K50" s="125"/>
      <c r="L50" s="131"/>
      <c r="N50" s="131"/>
      <c r="O50" s="131"/>
      <c r="Q50" s="131"/>
    </row>
    <row r="51" spans="1:17" s="56" customFormat="1" ht="34.5" customHeight="1" x14ac:dyDescent="0.25">
      <c r="A51" s="198">
        <v>11</v>
      </c>
      <c r="B51" s="214" t="s">
        <v>286</v>
      </c>
      <c r="C51" s="135">
        <v>1</v>
      </c>
      <c r="D51" s="59" t="s">
        <v>257</v>
      </c>
      <c r="E51" s="55" t="s">
        <v>42</v>
      </c>
      <c r="F51" s="55" t="s">
        <v>41</v>
      </c>
      <c r="G51" s="105">
        <v>32498.67</v>
      </c>
      <c r="H51" s="106">
        <f t="shared" si="9"/>
        <v>3249</v>
      </c>
      <c r="I51" s="105">
        <f t="shared" ref="I51" si="19">G51/H51</f>
        <v>10.002668513388734</v>
      </c>
      <c r="J51" s="106"/>
      <c r="K51" s="107">
        <f t="shared" ref="K51" si="20">(J51-I51)/I51*100</f>
        <v>-100</v>
      </c>
      <c r="L51" s="129">
        <v>5800</v>
      </c>
      <c r="M51" s="109">
        <f t="shared" si="11"/>
        <v>3249</v>
      </c>
      <c r="N51" s="110">
        <f>L51/M51</f>
        <v>1.7851646660510927</v>
      </c>
      <c r="O51" s="111">
        <v>5800</v>
      </c>
      <c r="P51" s="112">
        <f t="shared" si="13"/>
        <v>3249</v>
      </c>
      <c r="Q51" s="113">
        <f t="shared" ref="Q51" si="21">O51/P51</f>
        <v>1.7851646660510927</v>
      </c>
    </row>
    <row r="52" spans="1:17" s="56" customFormat="1" ht="15.75" thickBot="1" x14ac:dyDescent="0.3">
      <c r="C52" s="57"/>
      <c r="E52" s="133"/>
      <c r="F52" s="58"/>
      <c r="G52" s="123"/>
      <c r="H52" s="124"/>
      <c r="I52" s="123"/>
      <c r="J52" s="124"/>
      <c r="K52" s="125"/>
      <c r="L52" s="131"/>
      <c r="N52" s="131"/>
      <c r="O52" s="131"/>
      <c r="Q52" s="131"/>
    </row>
    <row r="53" spans="1:17" ht="30" customHeight="1" x14ac:dyDescent="0.25">
      <c r="A53" s="542">
        <v>12</v>
      </c>
      <c r="B53" s="545" t="s">
        <v>8</v>
      </c>
      <c r="C53" s="218">
        <v>1</v>
      </c>
      <c r="D53" s="219" t="s">
        <v>31</v>
      </c>
      <c r="E53" s="66" t="s">
        <v>42</v>
      </c>
      <c r="F53" s="66" t="s">
        <v>41</v>
      </c>
      <c r="G53" s="96">
        <v>12000</v>
      </c>
      <c r="H53" s="97">
        <f t="shared" si="9"/>
        <v>3249</v>
      </c>
      <c r="I53" s="96">
        <f t="shared" si="5"/>
        <v>3.6934441366574329</v>
      </c>
      <c r="J53" s="97"/>
      <c r="K53" s="98">
        <f t="shared" si="10"/>
        <v>-100</v>
      </c>
      <c r="L53" s="127">
        <v>12000</v>
      </c>
      <c r="M53" s="100">
        <f t="shared" si="11"/>
        <v>3249</v>
      </c>
      <c r="N53" s="101">
        <f>L53/M53</f>
        <v>3.6934441366574329</v>
      </c>
      <c r="O53" s="102">
        <v>12000</v>
      </c>
      <c r="P53" s="103">
        <f t="shared" si="13"/>
        <v>3249</v>
      </c>
      <c r="Q53" s="104">
        <f t="shared" si="14"/>
        <v>3.6934441366574329</v>
      </c>
    </row>
    <row r="54" spans="1:17" ht="30" x14ac:dyDescent="0.25">
      <c r="A54" s="543"/>
      <c r="B54" s="546"/>
      <c r="C54" s="536">
        <v>2</v>
      </c>
      <c r="D54" s="538" t="s">
        <v>32</v>
      </c>
      <c r="E54" s="55" t="s">
        <v>42</v>
      </c>
      <c r="F54" s="55" t="s">
        <v>41</v>
      </c>
      <c r="G54" s="105">
        <v>800</v>
      </c>
      <c r="H54" s="106">
        <f t="shared" si="9"/>
        <v>3249</v>
      </c>
      <c r="I54" s="105">
        <f t="shared" si="5"/>
        <v>0.24622960911049555</v>
      </c>
      <c r="J54" s="106"/>
      <c r="K54" s="107">
        <f t="shared" si="10"/>
        <v>-100</v>
      </c>
      <c r="L54" s="129">
        <v>800</v>
      </c>
      <c r="M54" s="109">
        <f t="shared" si="11"/>
        <v>3249</v>
      </c>
      <c r="N54" s="110">
        <f t="shared" ref="N54:N62" si="22">L54/M54</f>
        <v>0.24622960911049555</v>
      </c>
      <c r="O54" s="111">
        <v>800</v>
      </c>
      <c r="P54" s="112">
        <f t="shared" si="13"/>
        <v>3249</v>
      </c>
      <c r="Q54" s="113">
        <f t="shared" si="14"/>
        <v>0.24622960911049555</v>
      </c>
    </row>
    <row r="55" spans="1:17" ht="30" x14ac:dyDescent="0.25">
      <c r="A55" s="543"/>
      <c r="B55" s="546"/>
      <c r="C55" s="560"/>
      <c r="D55" s="568"/>
      <c r="E55" s="55" t="s">
        <v>71</v>
      </c>
      <c r="F55" s="55" t="s">
        <v>72</v>
      </c>
      <c r="G55" s="105">
        <v>800</v>
      </c>
      <c r="H55" s="106">
        <v>1</v>
      </c>
      <c r="I55" s="105">
        <f t="shared" si="5"/>
        <v>800</v>
      </c>
      <c r="J55" s="106"/>
      <c r="K55" s="107">
        <f t="shared" si="10"/>
        <v>-100</v>
      </c>
      <c r="L55" s="129"/>
      <c r="M55" s="109"/>
      <c r="N55" s="110" t="e">
        <f t="shared" si="22"/>
        <v>#DIV/0!</v>
      </c>
      <c r="O55" s="111"/>
      <c r="P55" s="112"/>
      <c r="Q55" s="113" t="e">
        <f t="shared" si="14"/>
        <v>#DIV/0!</v>
      </c>
    </row>
    <row r="56" spans="1:17" ht="30" x14ac:dyDescent="0.25">
      <c r="A56" s="543"/>
      <c r="B56" s="546"/>
      <c r="C56" s="215">
        <v>3</v>
      </c>
      <c r="D56" s="216" t="s">
        <v>33</v>
      </c>
      <c r="E56" s="55" t="s">
        <v>42</v>
      </c>
      <c r="F56" s="55" t="s">
        <v>41</v>
      </c>
      <c r="G56" s="105">
        <v>16000</v>
      </c>
      <c r="H56" s="106">
        <f t="shared" si="9"/>
        <v>3249</v>
      </c>
      <c r="I56" s="105">
        <f t="shared" si="5"/>
        <v>4.9245921822099108</v>
      </c>
      <c r="J56" s="106"/>
      <c r="K56" s="107">
        <f t="shared" si="10"/>
        <v>-100</v>
      </c>
      <c r="L56" s="129">
        <v>16000</v>
      </c>
      <c r="M56" s="109">
        <f t="shared" si="11"/>
        <v>3249</v>
      </c>
      <c r="N56" s="110">
        <f t="shared" si="22"/>
        <v>4.9245921822099108</v>
      </c>
      <c r="O56" s="111">
        <v>11000</v>
      </c>
      <c r="P56" s="112">
        <f t="shared" si="13"/>
        <v>3249</v>
      </c>
      <c r="Q56" s="113">
        <f t="shared" si="14"/>
        <v>3.3856571252693137</v>
      </c>
    </row>
    <row r="57" spans="1:17" ht="66.75" customHeight="1" x14ac:dyDescent="0.25">
      <c r="A57" s="543"/>
      <c r="B57" s="546"/>
      <c r="C57" s="216">
        <v>4</v>
      </c>
      <c r="D57" s="217" t="s">
        <v>34</v>
      </c>
      <c r="E57" s="55" t="s">
        <v>42</v>
      </c>
      <c r="F57" s="55" t="s">
        <v>41</v>
      </c>
      <c r="G57" s="105">
        <v>103872</v>
      </c>
      <c r="H57" s="106">
        <f t="shared" si="9"/>
        <v>3249</v>
      </c>
      <c r="I57" s="105">
        <f t="shared" si="5"/>
        <v>31.970452446906741</v>
      </c>
      <c r="J57" s="106"/>
      <c r="K57" s="107">
        <f t="shared" si="10"/>
        <v>-100</v>
      </c>
      <c r="L57" s="129">
        <v>103762</v>
      </c>
      <c r="M57" s="109">
        <f t="shared" si="11"/>
        <v>3249</v>
      </c>
      <c r="N57" s="110">
        <f t="shared" si="22"/>
        <v>31.936595875654046</v>
      </c>
      <c r="O57" s="111">
        <v>103662</v>
      </c>
      <c r="P57" s="112">
        <f t="shared" si="13"/>
        <v>3249</v>
      </c>
      <c r="Q57" s="113">
        <f t="shared" si="14"/>
        <v>31.905817174515235</v>
      </c>
    </row>
    <row r="58" spans="1:17" ht="30" x14ac:dyDescent="0.25">
      <c r="A58" s="543"/>
      <c r="B58" s="546"/>
      <c r="C58" s="536">
        <v>5</v>
      </c>
      <c r="D58" s="566" t="s">
        <v>324</v>
      </c>
      <c r="E58" s="55" t="s">
        <v>42</v>
      </c>
      <c r="F58" s="55" t="s">
        <v>41</v>
      </c>
      <c r="G58" s="105">
        <v>20181</v>
      </c>
      <c r="H58" s="106">
        <f t="shared" si="9"/>
        <v>3249</v>
      </c>
      <c r="I58" s="105">
        <f t="shared" ref="I58:I59" si="23">G58/H58</f>
        <v>6.211449676823638</v>
      </c>
      <c r="J58" s="106"/>
      <c r="K58" s="107">
        <f t="shared" ref="K58:K59" si="24">(J58-I58)/I58*100</f>
        <v>-100</v>
      </c>
      <c r="L58" s="129">
        <v>20181</v>
      </c>
      <c r="M58" s="109">
        <f t="shared" si="11"/>
        <v>3249</v>
      </c>
      <c r="N58" s="110">
        <f t="shared" ref="N58:N59" si="25">L58/M58</f>
        <v>6.211449676823638</v>
      </c>
      <c r="O58" s="111">
        <v>20181</v>
      </c>
      <c r="P58" s="112">
        <f t="shared" si="13"/>
        <v>3249</v>
      </c>
      <c r="Q58" s="113">
        <f t="shared" ref="Q58:Q59" si="26">O58/P58</f>
        <v>6.211449676823638</v>
      </c>
    </row>
    <row r="59" spans="1:17" ht="30" x14ac:dyDescent="0.25">
      <c r="A59" s="543"/>
      <c r="B59" s="546"/>
      <c r="C59" s="560"/>
      <c r="D59" s="567"/>
      <c r="E59" s="55" t="s">
        <v>80</v>
      </c>
      <c r="F59" s="55" t="s">
        <v>81</v>
      </c>
      <c r="G59" s="105">
        <v>20181</v>
      </c>
      <c r="H59" s="106">
        <v>30</v>
      </c>
      <c r="I59" s="105">
        <f t="shared" si="23"/>
        <v>672.7</v>
      </c>
      <c r="J59" s="106"/>
      <c r="K59" s="107">
        <f t="shared" si="24"/>
        <v>-100</v>
      </c>
      <c r="L59" s="129">
        <v>20181</v>
      </c>
      <c r="M59" s="109">
        <v>30</v>
      </c>
      <c r="N59" s="110">
        <f t="shared" si="25"/>
        <v>672.7</v>
      </c>
      <c r="O59" s="111">
        <v>20181</v>
      </c>
      <c r="P59" s="112">
        <v>30</v>
      </c>
      <c r="Q59" s="113">
        <f t="shared" si="26"/>
        <v>672.7</v>
      </c>
    </row>
    <row r="60" spans="1:17" ht="35.25" customHeight="1" x14ac:dyDescent="0.25">
      <c r="A60" s="543"/>
      <c r="B60" s="546"/>
      <c r="C60" s="215">
        <v>6</v>
      </c>
      <c r="D60" s="216" t="s">
        <v>35</v>
      </c>
      <c r="E60" s="55" t="s">
        <v>42</v>
      </c>
      <c r="F60" s="55" t="s">
        <v>41</v>
      </c>
      <c r="G60" s="105">
        <v>25000</v>
      </c>
      <c r="H60" s="106">
        <f t="shared" si="9"/>
        <v>3249</v>
      </c>
      <c r="I60" s="105">
        <f t="shared" si="5"/>
        <v>7.6946752847029858</v>
      </c>
      <c r="J60" s="106"/>
      <c r="K60" s="107">
        <f t="shared" si="10"/>
        <v>-100</v>
      </c>
      <c r="L60" s="129">
        <v>25000</v>
      </c>
      <c r="M60" s="109">
        <f t="shared" si="11"/>
        <v>3249</v>
      </c>
      <c r="N60" s="110">
        <f t="shared" si="22"/>
        <v>7.6946752847029858</v>
      </c>
      <c r="O60" s="111">
        <v>25000</v>
      </c>
      <c r="P60" s="112">
        <f t="shared" si="13"/>
        <v>3249</v>
      </c>
      <c r="Q60" s="113">
        <f t="shared" si="14"/>
        <v>7.6946752847029858</v>
      </c>
    </row>
    <row r="61" spans="1:17" ht="29.25" customHeight="1" x14ac:dyDescent="0.25">
      <c r="A61" s="543"/>
      <c r="B61" s="546"/>
      <c r="C61" s="536">
        <v>9</v>
      </c>
      <c r="D61" s="549" t="s">
        <v>36</v>
      </c>
      <c r="E61" s="55" t="s">
        <v>42</v>
      </c>
      <c r="F61" s="55" t="s">
        <v>41</v>
      </c>
      <c r="G61" s="105">
        <v>81180</v>
      </c>
      <c r="H61" s="106">
        <f t="shared" si="9"/>
        <v>3249</v>
      </c>
      <c r="I61" s="105">
        <f t="shared" si="5"/>
        <v>24.986149584487535</v>
      </c>
      <c r="J61" s="106"/>
      <c r="K61" s="107">
        <f t="shared" si="10"/>
        <v>-100</v>
      </c>
      <c r="L61" s="129">
        <v>77750</v>
      </c>
      <c r="M61" s="109">
        <f t="shared" si="11"/>
        <v>3249</v>
      </c>
      <c r="N61" s="110">
        <f t="shared" si="22"/>
        <v>23.930440135426284</v>
      </c>
      <c r="O61" s="111">
        <v>77300</v>
      </c>
      <c r="P61" s="112">
        <f t="shared" si="13"/>
        <v>3249</v>
      </c>
      <c r="Q61" s="113">
        <f t="shared" si="14"/>
        <v>23.791935980301631</v>
      </c>
    </row>
    <row r="62" spans="1:17" ht="48.75" customHeight="1" thickBot="1" x14ac:dyDescent="0.3">
      <c r="A62" s="544"/>
      <c r="B62" s="547"/>
      <c r="C62" s="537"/>
      <c r="D62" s="565"/>
      <c r="E62" s="61" t="s">
        <v>73</v>
      </c>
      <c r="F62" s="61" t="s">
        <v>74</v>
      </c>
      <c r="G62" s="114">
        <v>91000</v>
      </c>
      <c r="H62" s="115">
        <v>81180</v>
      </c>
      <c r="I62" s="114">
        <f t="shared" si="5"/>
        <v>1.1209657551120966</v>
      </c>
      <c r="J62" s="115"/>
      <c r="K62" s="116">
        <f t="shared" si="10"/>
        <v>-100</v>
      </c>
      <c r="L62" s="130">
        <v>76000</v>
      </c>
      <c r="M62" s="118">
        <v>77750</v>
      </c>
      <c r="N62" s="119">
        <f t="shared" si="22"/>
        <v>0.977491961414791</v>
      </c>
      <c r="O62" s="120">
        <v>76000</v>
      </c>
      <c r="P62" s="121">
        <v>77300</v>
      </c>
      <c r="Q62" s="122">
        <f t="shared" si="14"/>
        <v>0.98318240620957309</v>
      </c>
    </row>
    <row r="63" spans="1:17" x14ac:dyDescent="0.25">
      <c r="A63" s="56"/>
      <c r="B63" s="56"/>
      <c r="C63" s="57"/>
      <c r="D63" s="56"/>
      <c r="E63" s="133"/>
      <c r="F63" s="58"/>
      <c r="G63" s="58"/>
      <c r="H63" s="58"/>
      <c r="I63" s="58"/>
      <c r="J63" s="58"/>
      <c r="K63" s="58"/>
      <c r="L63"/>
      <c r="N63"/>
      <c r="O63"/>
      <c r="Q63"/>
    </row>
    <row r="64" spans="1:17" s="56" customFormat="1" ht="21" customHeight="1" thickBot="1" x14ac:dyDescent="0.3">
      <c r="C64" s="57"/>
      <c r="E64" s="133"/>
      <c r="F64" s="58"/>
      <c r="G64" s="123"/>
      <c r="H64" s="124"/>
      <c r="I64" s="123"/>
      <c r="J64" s="124"/>
      <c r="K64" s="125"/>
      <c r="L64" s="131"/>
      <c r="N64" s="131"/>
      <c r="O64" s="131"/>
      <c r="Q64" s="131"/>
    </row>
    <row r="65" spans="1:17" ht="57.75" customHeight="1" x14ac:dyDescent="0.25">
      <c r="A65" s="178">
        <v>14</v>
      </c>
      <c r="B65" s="179" t="s">
        <v>9</v>
      </c>
      <c r="C65" s="60">
        <v>2</v>
      </c>
      <c r="D65" s="66" t="s">
        <v>37</v>
      </c>
      <c r="E65" s="66" t="s">
        <v>42</v>
      </c>
      <c r="F65" s="66" t="s">
        <v>41</v>
      </c>
      <c r="G65" s="96">
        <v>6200</v>
      </c>
      <c r="H65" s="97">
        <f t="shared" si="9"/>
        <v>3249</v>
      </c>
      <c r="I65" s="96">
        <f t="shared" si="5"/>
        <v>1.9082794706063404</v>
      </c>
      <c r="J65" s="97"/>
      <c r="K65" s="98">
        <f t="shared" si="10"/>
        <v>-100</v>
      </c>
      <c r="L65" s="127">
        <v>6200</v>
      </c>
      <c r="M65" s="100">
        <f t="shared" si="11"/>
        <v>3249</v>
      </c>
      <c r="N65" s="101">
        <f>L65/M65</f>
        <v>1.9082794706063404</v>
      </c>
      <c r="O65" s="102">
        <v>2200</v>
      </c>
      <c r="P65" s="103">
        <f t="shared" si="13"/>
        <v>3249</v>
      </c>
      <c r="Q65" s="104">
        <f t="shared" si="14"/>
        <v>0.6771314250538627</v>
      </c>
    </row>
    <row r="66" spans="1:17" s="56" customFormat="1" x14ac:dyDescent="0.25">
      <c r="C66" s="57"/>
      <c r="E66" s="133"/>
      <c r="F66" s="58"/>
      <c r="G66" s="123"/>
      <c r="H66" s="124"/>
      <c r="I66" s="123"/>
      <c r="J66" s="124"/>
      <c r="K66" s="125"/>
      <c r="L66" s="131"/>
      <c r="N66" s="131"/>
      <c r="O66" s="131"/>
      <c r="Q66" s="131"/>
    </row>
    <row r="67" spans="1:17" s="56" customFormat="1" x14ac:dyDescent="0.25">
      <c r="C67" s="57"/>
      <c r="E67" s="58"/>
      <c r="F67" s="58"/>
      <c r="G67" s="123"/>
      <c r="H67" s="124"/>
      <c r="I67" s="123"/>
      <c r="J67" s="124"/>
      <c r="K67" s="125"/>
      <c r="L67" s="131"/>
      <c r="N67" s="131"/>
      <c r="O67" s="131"/>
      <c r="Q67" s="131"/>
    </row>
    <row r="68" spans="1:17" s="56" customFormat="1" x14ac:dyDescent="0.25">
      <c r="C68" s="57"/>
      <c r="E68" s="58"/>
      <c r="F68" s="58"/>
      <c r="G68" s="123"/>
      <c r="H68" s="124"/>
      <c r="I68" s="123"/>
      <c r="J68" s="124"/>
      <c r="K68" s="125"/>
      <c r="L68" s="131"/>
      <c r="N68" s="131"/>
      <c r="O68" s="131"/>
      <c r="Q68" s="131"/>
    </row>
    <row r="69" spans="1:17" ht="15.75" thickBot="1" x14ac:dyDescent="0.3">
      <c r="E69" s="2"/>
      <c r="F69" s="2"/>
      <c r="G69" s="149"/>
      <c r="H69" s="150"/>
      <c r="I69" s="149"/>
      <c r="J69" s="150"/>
      <c r="K69" s="150"/>
    </row>
    <row r="70" spans="1:17" ht="41.25" customHeight="1" thickBot="1" x14ac:dyDescent="0.3">
      <c r="A70" s="70">
        <v>20</v>
      </c>
      <c r="B70" s="71" t="s">
        <v>248</v>
      </c>
      <c r="C70" s="62" t="s">
        <v>255</v>
      </c>
      <c r="D70" s="63" t="s">
        <v>256</v>
      </c>
      <c r="E70" s="63" t="s">
        <v>42</v>
      </c>
      <c r="F70" s="63" t="s">
        <v>41</v>
      </c>
      <c r="G70" s="140">
        <v>89900</v>
      </c>
      <c r="H70" s="141">
        <f t="shared" si="9"/>
        <v>3249</v>
      </c>
      <c r="I70" s="140">
        <f>G70/H70</f>
        <v>27.670052323791936</v>
      </c>
      <c r="J70" s="141"/>
      <c r="K70" s="146">
        <f>(J70-I70)/I70*100</f>
        <v>-100</v>
      </c>
      <c r="L70" s="147">
        <v>109350</v>
      </c>
      <c r="M70" s="148">
        <f t="shared" si="11"/>
        <v>3249</v>
      </c>
      <c r="N70" s="142">
        <f>L70/M70</f>
        <v>33.656509695290858</v>
      </c>
      <c r="O70" s="143">
        <v>152550</v>
      </c>
      <c r="P70" s="144">
        <f t="shared" si="13"/>
        <v>3249</v>
      </c>
      <c r="Q70" s="145">
        <f>O70/P70</f>
        <v>46.952908587257618</v>
      </c>
    </row>
    <row r="71" spans="1:17" ht="15.75" thickBot="1" x14ac:dyDescent="0.3">
      <c r="E71" s="2"/>
      <c r="F71" s="2"/>
      <c r="G71" s="149"/>
      <c r="H71" s="150"/>
      <c r="I71" s="149"/>
      <c r="J71" s="150"/>
      <c r="K71" s="150"/>
    </row>
    <row r="72" spans="1:17" ht="45" x14ac:dyDescent="0.25">
      <c r="A72" s="542">
        <v>50</v>
      </c>
      <c r="B72" s="545" t="s">
        <v>249</v>
      </c>
      <c r="C72" s="135">
        <v>1</v>
      </c>
      <c r="D72" s="66" t="s">
        <v>250</v>
      </c>
      <c r="E72" s="66" t="s">
        <v>42</v>
      </c>
      <c r="F72" s="66" t="s">
        <v>41</v>
      </c>
      <c r="G72" s="96">
        <v>94820</v>
      </c>
      <c r="H72" s="97">
        <f t="shared" si="9"/>
        <v>3249</v>
      </c>
      <c r="I72" s="96">
        <f>G72/H72</f>
        <v>29.184364419821485</v>
      </c>
      <c r="J72" s="97"/>
      <c r="K72" s="136">
        <f>(J72-I72)/I72*100</f>
        <v>-100</v>
      </c>
      <c r="L72" s="137">
        <v>91455</v>
      </c>
      <c r="M72" s="100">
        <f t="shared" si="11"/>
        <v>3249</v>
      </c>
      <c r="N72" s="137">
        <f>L72/M72</f>
        <v>28.14866112650046</v>
      </c>
      <c r="O72" s="138">
        <v>87951</v>
      </c>
      <c r="P72" s="103">
        <f t="shared" si="13"/>
        <v>3249</v>
      </c>
      <c r="Q72" s="104">
        <f>O72/P72</f>
        <v>27.07017543859649</v>
      </c>
    </row>
    <row r="73" spans="1:17" ht="30.75" thickBot="1" x14ac:dyDescent="0.3">
      <c r="A73" s="544"/>
      <c r="B73" s="547"/>
      <c r="C73" s="81">
        <v>2</v>
      </c>
      <c r="D73" s="65" t="s">
        <v>251</v>
      </c>
      <c r="E73" s="65" t="s">
        <v>42</v>
      </c>
      <c r="F73" s="65" t="s">
        <v>41</v>
      </c>
      <c r="G73" s="151">
        <v>69550</v>
      </c>
      <c r="H73" s="152">
        <f t="shared" si="9"/>
        <v>3249</v>
      </c>
      <c r="I73" s="151">
        <f>G73/H73</f>
        <v>21.406586642043706</v>
      </c>
      <c r="J73" s="152"/>
      <c r="K73" s="153">
        <f>(J73-I73)/I73*100</f>
        <v>-100</v>
      </c>
      <c r="L73" s="154">
        <v>72890</v>
      </c>
      <c r="M73" s="155">
        <f t="shared" si="11"/>
        <v>3249</v>
      </c>
      <c r="N73" s="156">
        <f>L73/M73</f>
        <v>22.434595260080023</v>
      </c>
      <c r="O73" s="157">
        <v>76394</v>
      </c>
      <c r="P73" s="158">
        <f t="shared" si="13"/>
        <v>3249</v>
      </c>
      <c r="Q73" s="171">
        <f>O73/P73</f>
        <v>23.513080947983994</v>
      </c>
    </row>
    <row r="74" spans="1:17" x14ac:dyDescent="0.25">
      <c r="G74" s="149"/>
      <c r="H74" s="150"/>
      <c r="I74" s="149"/>
      <c r="J74" s="150"/>
      <c r="K74" s="150"/>
    </row>
    <row r="75" spans="1:17" x14ac:dyDescent="0.25">
      <c r="G75" s="149"/>
      <c r="H75" s="150"/>
      <c r="I75" s="149"/>
      <c r="J75" s="150"/>
      <c r="K75" s="150"/>
      <c r="L75" s="159"/>
      <c r="O75" s="159"/>
    </row>
    <row r="76" spans="1:17" x14ac:dyDescent="0.25">
      <c r="G76" s="149"/>
      <c r="H76" s="160"/>
      <c r="I76" s="149"/>
      <c r="J76" s="160"/>
      <c r="K76" s="160"/>
      <c r="L76" s="159"/>
      <c r="M76" s="161"/>
      <c r="N76" s="159"/>
      <c r="O76" s="159"/>
      <c r="P76" s="161"/>
      <c r="Q76" s="159"/>
    </row>
    <row r="77" spans="1:17" x14ac:dyDescent="0.25">
      <c r="M77" s="67"/>
    </row>
  </sheetData>
  <mergeCells count="51">
    <mergeCell ref="C47:C49"/>
    <mergeCell ref="D47:D49"/>
    <mergeCell ref="A72:A73"/>
    <mergeCell ref="B72:B73"/>
    <mergeCell ref="B47:B49"/>
    <mergeCell ref="A47:A49"/>
    <mergeCell ref="B53:B62"/>
    <mergeCell ref="A53:A62"/>
    <mergeCell ref="C58:C59"/>
    <mergeCell ref="D58:D59"/>
    <mergeCell ref="D61:D62"/>
    <mergeCell ref="C61:C62"/>
    <mergeCell ref="D54:D55"/>
    <mergeCell ref="C54:C55"/>
    <mergeCell ref="A40:A45"/>
    <mergeCell ref="B40:B45"/>
    <mergeCell ref="C40:C41"/>
    <mergeCell ref="D40:D41"/>
    <mergeCell ref="C42:C43"/>
    <mergeCell ref="D42:D43"/>
    <mergeCell ref="A36:A38"/>
    <mergeCell ref="B36:B38"/>
    <mergeCell ref="C37:C38"/>
    <mergeCell ref="D37:D38"/>
    <mergeCell ref="A31:A32"/>
    <mergeCell ref="B31:B32"/>
    <mergeCell ref="C18:C20"/>
    <mergeCell ref="D18:D20"/>
    <mergeCell ref="A22:A27"/>
    <mergeCell ref="B22:B27"/>
    <mergeCell ref="C22:C23"/>
    <mergeCell ref="D22:D23"/>
    <mergeCell ref="C24:C25"/>
    <mergeCell ref="D24:D25"/>
    <mergeCell ref="C26:C27"/>
    <mergeCell ref="D26:D27"/>
    <mergeCell ref="A18:A20"/>
    <mergeCell ref="B18:B20"/>
    <mergeCell ref="C15:C16"/>
    <mergeCell ref="D15:D16"/>
    <mergeCell ref="A2:B2"/>
    <mergeCell ref="A3:A16"/>
    <mergeCell ref="B3:B16"/>
    <mergeCell ref="C6:C7"/>
    <mergeCell ref="D6:D7"/>
    <mergeCell ref="C8:C9"/>
    <mergeCell ref="D8:D9"/>
    <mergeCell ref="C10:C12"/>
    <mergeCell ref="D10:D12"/>
    <mergeCell ref="C13:C14"/>
    <mergeCell ref="D13:D14"/>
  </mergeCells>
  <pageMargins left="0.25" right="0.25" top="0.75" bottom="0.75" header="0.3" footer="0.3"/>
  <pageSetup paperSize="8" scale="69" fitToHeight="0" orientation="landscape" r:id="rId1"/>
  <headerFooter>
    <oddHeader>&amp;CComune di Banchette</oddHeader>
  </headerFooter>
  <rowBreaks count="1" manualBreakCount="1">
    <brk id="45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3"/>
    <pageSetUpPr fitToPage="1"/>
  </sheetPr>
  <dimension ref="A1:AF185"/>
  <sheetViews>
    <sheetView tabSelected="1" showWhiteSpace="0" view="pageLayout" topLeftCell="B6" zoomScale="70" zoomScaleNormal="75" zoomScalePageLayoutView="70" workbookViewId="0">
      <selection activeCell="B25" sqref="A25:XFD70"/>
    </sheetView>
  </sheetViews>
  <sheetFormatPr defaultRowHeight="12.75" x14ac:dyDescent="0.2"/>
  <cols>
    <col min="1" max="1" width="9.7109375" style="308" hidden="1" customWidth="1"/>
    <col min="2" max="2" width="17.7109375" style="308" customWidth="1"/>
    <col min="3" max="3" width="6" style="308" customWidth="1"/>
    <col min="4" max="4" width="47" style="245" customWidth="1"/>
    <col min="5" max="5" width="6.85546875" style="309" customWidth="1"/>
    <col min="6" max="6" width="29.7109375" style="309" customWidth="1"/>
    <col min="7" max="7" width="30.28515625" style="245" customWidth="1"/>
    <col min="8" max="11" width="7" style="245" customWidth="1"/>
    <col min="12" max="12" width="8.85546875" style="245" bestFit="1" customWidth="1"/>
    <col min="13" max="13" width="13.140625" style="245" hidden="1" customWidth="1"/>
    <col min="14" max="14" width="11.7109375" style="245" hidden="1" customWidth="1"/>
    <col min="15" max="15" width="8.85546875" style="246" hidden="1" customWidth="1"/>
    <col min="16" max="16" width="15.7109375" style="245" hidden="1" customWidth="1"/>
    <col min="17" max="17" width="7.7109375" style="245" hidden="1" customWidth="1"/>
    <col min="18" max="18" width="6.42578125" style="246" hidden="1" customWidth="1"/>
    <col min="19" max="19" width="10" style="245" hidden="1" customWidth="1"/>
    <col min="20" max="20" width="6.42578125" style="245" hidden="1" customWidth="1"/>
    <col min="21" max="21" width="10" style="245" hidden="1" customWidth="1"/>
    <col min="22" max="22" width="6.42578125" style="245" hidden="1" customWidth="1"/>
    <col min="23" max="23" width="6.28515625" style="246" hidden="1" customWidth="1"/>
    <col min="24" max="24" width="17.7109375" style="247" customWidth="1"/>
    <col min="25" max="27" width="2.85546875" style="245" hidden="1" customWidth="1"/>
    <col min="28" max="28" width="2.5703125" style="245" hidden="1" customWidth="1"/>
    <col min="29" max="29" width="5.28515625" style="248" hidden="1" customWidth="1"/>
    <col min="30" max="30" width="7.140625" style="245" hidden="1" customWidth="1"/>
    <col min="31" max="31" width="8" style="245" hidden="1" customWidth="1"/>
    <col min="32" max="32" width="12.140625" style="245" hidden="1" customWidth="1"/>
    <col min="33" max="256" width="9.140625" style="245"/>
    <col min="257" max="257" width="0" style="245" hidden="1" customWidth="1"/>
    <col min="258" max="258" width="17.7109375" style="245" customWidth="1"/>
    <col min="259" max="259" width="6" style="245" customWidth="1"/>
    <col min="260" max="260" width="47" style="245" customWidth="1"/>
    <col min="261" max="261" width="6.85546875" style="245" customWidth="1"/>
    <col min="262" max="262" width="29.7109375" style="245" customWidth="1"/>
    <col min="263" max="263" width="30.28515625" style="245" customWidth="1"/>
    <col min="264" max="267" width="7" style="245" customWidth="1"/>
    <col min="268" max="268" width="8.85546875" style="245" bestFit="1" customWidth="1"/>
    <col min="269" max="279" width="0" style="245" hidden="1" customWidth="1"/>
    <col min="280" max="280" width="18.140625" style="245" customWidth="1"/>
    <col min="281" max="283" width="2.85546875" style="245" customWidth="1"/>
    <col min="284" max="284" width="2.5703125" style="245" customWidth="1"/>
    <col min="285" max="285" width="5.28515625" style="245" customWidth="1"/>
    <col min="286" max="286" width="7.140625" style="245" customWidth="1"/>
    <col min="287" max="287" width="8" style="245" customWidth="1"/>
    <col min="288" max="288" width="12.140625" style="245" customWidth="1"/>
    <col min="289" max="512" width="9.140625" style="245"/>
    <col min="513" max="513" width="0" style="245" hidden="1" customWidth="1"/>
    <col min="514" max="514" width="17.7109375" style="245" customWidth="1"/>
    <col min="515" max="515" width="6" style="245" customWidth="1"/>
    <col min="516" max="516" width="47" style="245" customWidth="1"/>
    <col min="517" max="517" width="6.85546875" style="245" customWidth="1"/>
    <col min="518" max="518" width="29.7109375" style="245" customWidth="1"/>
    <col min="519" max="519" width="30.28515625" style="245" customWidth="1"/>
    <col min="520" max="523" width="7" style="245" customWidth="1"/>
    <col min="524" max="524" width="8.85546875" style="245" bestFit="1" customWidth="1"/>
    <col min="525" max="535" width="0" style="245" hidden="1" customWidth="1"/>
    <col min="536" max="536" width="18.140625" style="245" customWidth="1"/>
    <col min="537" max="539" width="2.85546875" style="245" customWidth="1"/>
    <col min="540" max="540" width="2.5703125" style="245" customWidth="1"/>
    <col min="541" max="541" width="5.28515625" style="245" customWidth="1"/>
    <col min="542" max="542" width="7.140625" style="245" customWidth="1"/>
    <col min="543" max="543" width="8" style="245" customWidth="1"/>
    <col min="544" max="544" width="12.140625" style="245" customWidth="1"/>
    <col min="545" max="768" width="9.140625" style="245"/>
    <col min="769" max="769" width="0" style="245" hidden="1" customWidth="1"/>
    <col min="770" max="770" width="17.7109375" style="245" customWidth="1"/>
    <col min="771" max="771" width="6" style="245" customWidth="1"/>
    <col min="772" max="772" width="47" style="245" customWidth="1"/>
    <col min="773" max="773" width="6.85546875" style="245" customWidth="1"/>
    <col min="774" max="774" width="29.7109375" style="245" customWidth="1"/>
    <col min="775" max="775" width="30.28515625" style="245" customWidth="1"/>
    <col min="776" max="779" width="7" style="245" customWidth="1"/>
    <col min="780" max="780" width="8.85546875" style="245" bestFit="1" customWidth="1"/>
    <col min="781" max="791" width="0" style="245" hidden="1" customWidth="1"/>
    <col min="792" max="792" width="18.140625" style="245" customWidth="1"/>
    <col min="793" max="795" width="2.85546875" style="245" customWidth="1"/>
    <col min="796" max="796" width="2.5703125" style="245" customWidth="1"/>
    <col min="797" max="797" width="5.28515625" style="245" customWidth="1"/>
    <col min="798" max="798" width="7.140625" style="245" customWidth="1"/>
    <col min="799" max="799" width="8" style="245" customWidth="1"/>
    <col min="800" max="800" width="12.140625" style="245" customWidth="1"/>
    <col min="801" max="1024" width="9.140625" style="245"/>
    <col min="1025" max="1025" width="0" style="245" hidden="1" customWidth="1"/>
    <col min="1026" max="1026" width="17.7109375" style="245" customWidth="1"/>
    <col min="1027" max="1027" width="6" style="245" customWidth="1"/>
    <col min="1028" max="1028" width="47" style="245" customWidth="1"/>
    <col min="1029" max="1029" width="6.85546875" style="245" customWidth="1"/>
    <col min="1030" max="1030" width="29.7109375" style="245" customWidth="1"/>
    <col min="1031" max="1031" width="30.28515625" style="245" customWidth="1"/>
    <col min="1032" max="1035" width="7" style="245" customWidth="1"/>
    <col min="1036" max="1036" width="8.85546875" style="245" bestFit="1" customWidth="1"/>
    <col min="1037" max="1047" width="0" style="245" hidden="1" customWidth="1"/>
    <col min="1048" max="1048" width="18.140625" style="245" customWidth="1"/>
    <col min="1049" max="1051" width="2.85546875" style="245" customWidth="1"/>
    <col min="1052" max="1052" width="2.5703125" style="245" customWidth="1"/>
    <col min="1053" max="1053" width="5.28515625" style="245" customWidth="1"/>
    <col min="1054" max="1054" width="7.140625" style="245" customWidth="1"/>
    <col min="1055" max="1055" width="8" style="245" customWidth="1"/>
    <col min="1056" max="1056" width="12.140625" style="245" customWidth="1"/>
    <col min="1057" max="1280" width="9.140625" style="245"/>
    <col min="1281" max="1281" width="0" style="245" hidden="1" customWidth="1"/>
    <col min="1282" max="1282" width="17.7109375" style="245" customWidth="1"/>
    <col min="1283" max="1283" width="6" style="245" customWidth="1"/>
    <col min="1284" max="1284" width="47" style="245" customWidth="1"/>
    <col min="1285" max="1285" width="6.85546875" style="245" customWidth="1"/>
    <col min="1286" max="1286" width="29.7109375" style="245" customWidth="1"/>
    <col min="1287" max="1287" width="30.28515625" style="245" customWidth="1"/>
    <col min="1288" max="1291" width="7" style="245" customWidth="1"/>
    <col min="1292" max="1292" width="8.85546875" style="245" bestFit="1" customWidth="1"/>
    <col min="1293" max="1303" width="0" style="245" hidden="1" customWidth="1"/>
    <col min="1304" max="1304" width="18.140625" style="245" customWidth="1"/>
    <col min="1305" max="1307" width="2.85546875" style="245" customWidth="1"/>
    <col min="1308" max="1308" width="2.5703125" style="245" customWidth="1"/>
    <col min="1309" max="1309" width="5.28515625" style="245" customWidth="1"/>
    <col min="1310" max="1310" width="7.140625" style="245" customWidth="1"/>
    <col min="1311" max="1311" width="8" style="245" customWidth="1"/>
    <col min="1312" max="1312" width="12.140625" style="245" customWidth="1"/>
    <col min="1313" max="1536" width="9.140625" style="245"/>
    <col min="1537" max="1537" width="0" style="245" hidden="1" customWidth="1"/>
    <col min="1538" max="1538" width="17.7109375" style="245" customWidth="1"/>
    <col min="1539" max="1539" width="6" style="245" customWidth="1"/>
    <col min="1540" max="1540" width="47" style="245" customWidth="1"/>
    <col min="1541" max="1541" width="6.85546875" style="245" customWidth="1"/>
    <col min="1542" max="1542" width="29.7109375" style="245" customWidth="1"/>
    <col min="1543" max="1543" width="30.28515625" style="245" customWidth="1"/>
    <col min="1544" max="1547" width="7" style="245" customWidth="1"/>
    <col min="1548" max="1548" width="8.85546875" style="245" bestFit="1" customWidth="1"/>
    <col min="1549" max="1559" width="0" style="245" hidden="1" customWidth="1"/>
    <col min="1560" max="1560" width="18.140625" style="245" customWidth="1"/>
    <col min="1561" max="1563" width="2.85546875" style="245" customWidth="1"/>
    <col min="1564" max="1564" width="2.5703125" style="245" customWidth="1"/>
    <col min="1565" max="1565" width="5.28515625" style="245" customWidth="1"/>
    <col min="1566" max="1566" width="7.140625" style="245" customWidth="1"/>
    <col min="1567" max="1567" width="8" style="245" customWidth="1"/>
    <col min="1568" max="1568" width="12.140625" style="245" customWidth="1"/>
    <col min="1569" max="1792" width="9.140625" style="245"/>
    <col min="1793" max="1793" width="0" style="245" hidden="1" customWidth="1"/>
    <col min="1794" max="1794" width="17.7109375" style="245" customWidth="1"/>
    <col min="1795" max="1795" width="6" style="245" customWidth="1"/>
    <col min="1796" max="1796" width="47" style="245" customWidth="1"/>
    <col min="1797" max="1797" width="6.85546875" style="245" customWidth="1"/>
    <col min="1798" max="1798" width="29.7109375" style="245" customWidth="1"/>
    <col min="1799" max="1799" width="30.28515625" style="245" customWidth="1"/>
    <col min="1800" max="1803" width="7" style="245" customWidth="1"/>
    <col min="1804" max="1804" width="8.85546875" style="245" bestFit="1" customWidth="1"/>
    <col min="1805" max="1815" width="0" style="245" hidden="1" customWidth="1"/>
    <col min="1816" max="1816" width="18.140625" style="245" customWidth="1"/>
    <col min="1817" max="1819" width="2.85546875" style="245" customWidth="1"/>
    <col min="1820" max="1820" width="2.5703125" style="245" customWidth="1"/>
    <col min="1821" max="1821" width="5.28515625" style="245" customWidth="1"/>
    <col min="1822" max="1822" width="7.140625" style="245" customWidth="1"/>
    <col min="1823" max="1823" width="8" style="245" customWidth="1"/>
    <col min="1824" max="1824" width="12.140625" style="245" customWidth="1"/>
    <col min="1825" max="2048" width="9.140625" style="245"/>
    <col min="2049" max="2049" width="0" style="245" hidden="1" customWidth="1"/>
    <col min="2050" max="2050" width="17.7109375" style="245" customWidth="1"/>
    <col min="2051" max="2051" width="6" style="245" customWidth="1"/>
    <col min="2052" max="2052" width="47" style="245" customWidth="1"/>
    <col min="2053" max="2053" width="6.85546875" style="245" customWidth="1"/>
    <col min="2054" max="2054" width="29.7109375" style="245" customWidth="1"/>
    <col min="2055" max="2055" width="30.28515625" style="245" customWidth="1"/>
    <col min="2056" max="2059" width="7" style="245" customWidth="1"/>
    <col min="2060" max="2060" width="8.85546875" style="245" bestFit="1" customWidth="1"/>
    <col min="2061" max="2071" width="0" style="245" hidden="1" customWidth="1"/>
    <col min="2072" max="2072" width="18.140625" style="245" customWidth="1"/>
    <col min="2073" max="2075" width="2.85546875" style="245" customWidth="1"/>
    <col min="2076" max="2076" width="2.5703125" style="245" customWidth="1"/>
    <col min="2077" max="2077" width="5.28515625" style="245" customWidth="1"/>
    <col min="2078" max="2078" width="7.140625" style="245" customWidth="1"/>
    <col min="2079" max="2079" width="8" style="245" customWidth="1"/>
    <col min="2080" max="2080" width="12.140625" style="245" customWidth="1"/>
    <col min="2081" max="2304" width="9.140625" style="245"/>
    <col min="2305" max="2305" width="0" style="245" hidden="1" customWidth="1"/>
    <col min="2306" max="2306" width="17.7109375" style="245" customWidth="1"/>
    <col min="2307" max="2307" width="6" style="245" customWidth="1"/>
    <col min="2308" max="2308" width="47" style="245" customWidth="1"/>
    <col min="2309" max="2309" width="6.85546875" style="245" customWidth="1"/>
    <col min="2310" max="2310" width="29.7109375" style="245" customWidth="1"/>
    <col min="2311" max="2311" width="30.28515625" style="245" customWidth="1"/>
    <col min="2312" max="2315" width="7" style="245" customWidth="1"/>
    <col min="2316" max="2316" width="8.85546875" style="245" bestFit="1" customWidth="1"/>
    <col min="2317" max="2327" width="0" style="245" hidden="1" customWidth="1"/>
    <col min="2328" max="2328" width="18.140625" style="245" customWidth="1"/>
    <col min="2329" max="2331" width="2.85546875" style="245" customWidth="1"/>
    <col min="2332" max="2332" width="2.5703125" style="245" customWidth="1"/>
    <col min="2333" max="2333" width="5.28515625" style="245" customWidth="1"/>
    <col min="2334" max="2334" width="7.140625" style="245" customWidth="1"/>
    <col min="2335" max="2335" width="8" style="245" customWidth="1"/>
    <col min="2336" max="2336" width="12.140625" style="245" customWidth="1"/>
    <col min="2337" max="2560" width="9.140625" style="245"/>
    <col min="2561" max="2561" width="0" style="245" hidden="1" customWidth="1"/>
    <col min="2562" max="2562" width="17.7109375" style="245" customWidth="1"/>
    <col min="2563" max="2563" width="6" style="245" customWidth="1"/>
    <col min="2564" max="2564" width="47" style="245" customWidth="1"/>
    <col min="2565" max="2565" width="6.85546875" style="245" customWidth="1"/>
    <col min="2566" max="2566" width="29.7109375" style="245" customWidth="1"/>
    <col min="2567" max="2567" width="30.28515625" style="245" customWidth="1"/>
    <col min="2568" max="2571" width="7" style="245" customWidth="1"/>
    <col min="2572" max="2572" width="8.85546875" style="245" bestFit="1" customWidth="1"/>
    <col min="2573" max="2583" width="0" style="245" hidden="1" customWidth="1"/>
    <col min="2584" max="2584" width="18.140625" style="245" customWidth="1"/>
    <col min="2585" max="2587" width="2.85546875" style="245" customWidth="1"/>
    <col min="2588" max="2588" width="2.5703125" style="245" customWidth="1"/>
    <col min="2589" max="2589" width="5.28515625" style="245" customWidth="1"/>
    <col min="2590" max="2590" width="7.140625" style="245" customWidth="1"/>
    <col min="2591" max="2591" width="8" style="245" customWidth="1"/>
    <col min="2592" max="2592" width="12.140625" style="245" customWidth="1"/>
    <col min="2593" max="2816" width="9.140625" style="245"/>
    <col min="2817" max="2817" width="0" style="245" hidden="1" customWidth="1"/>
    <col min="2818" max="2818" width="17.7109375" style="245" customWidth="1"/>
    <col min="2819" max="2819" width="6" style="245" customWidth="1"/>
    <col min="2820" max="2820" width="47" style="245" customWidth="1"/>
    <col min="2821" max="2821" width="6.85546875" style="245" customWidth="1"/>
    <col min="2822" max="2822" width="29.7109375" style="245" customWidth="1"/>
    <col min="2823" max="2823" width="30.28515625" style="245" customWidth="1"/>
    <col min="2824" max="2827" width="7" style="245" customWidth="1"/>
    <col min="2828" max="2828" width="8.85546875" style="245" bestFit="1" customWidth="1"/>
    <col min="2829" max="2839" width="0" style="245" hidden="1" customWidth="1"/>
    <col min="2840" max="2840" width="18.140625" style="245" customWidth="1"/>
    <col min="2841" max="2843" width="2.85546875" style="245" customWidth="1"/>
    <col min="2844" max="2844" width="2.5703125" style="245" customWidth="1"/>
    <col min="2845" max="2845" width="5.28515625" style="245" customWidth="1"/>
    <col min="2846" max="2846" width="7.140625" style="245" customWidth="1"/>
    <col min="2847" max="2847" width="8" style="245" customWidth="1"/>
    <col min="2848" max="2848" width="12.140625" style="245" customWidth="1"/>
    <col min="2849" max="3072" width="9.140625" style="245"/>
    <col min="3073" max="3073" width="0" style="245" hidden="1" customWidth="1"/>
    <col min="3074" max="3074" width="17.7109375" style="245" customWidth="1"/>
    <col min="3075" max="3075" width="6" style="245" customWidth="1"/>
    <col min="3076" max="3076" width="47" style="245" customWidth="1"/>
    <col min="3077" max="3077" width="6.85546875" style="245" customWidth="1"/>
    <col min="3078" max="3078" width="29.7109375" style="245" customWidth="1"/>
    <col min="3079" max="3079" width="30.28515625" style="245" customWidth="1"/>
    <col min="3080" max="3083" width="7" style="245" customWidth="1"/>
    <col min="3084" max="3084" width="8.85546875" style="245" bestFit="1" customWidth="1"/>
    <col min="3085" max="3095" width="0" style="245" hidden="1" customWidth="1"/>
    <col min="3096" max="3096" width="18.140625" style="245" customWidth="1"/>
    <col min="3097" max="3099" width="2.85546875" style="245" customWidth="1"/>
    <col min="3100" max="3100" width="2.5703125" style="245" customWidth="1"/>
    <col min="3101" max="3101" width="5.28515625" style="245" customWidth="1"/>
    <col min="3102" max="3102" width="7.140625" style="245" customWidth="1"/>
    <col min="3103" max="3103" width="8" style="245" customWidth="1"/>
    <col min="3104" max="3104" width="12.140625" style="245" customWidth="1"/>
    <col min="3105" max="3328" width="9.140625" style="245"/>
    <col min="3329" max="3329" width="0" style="245" hidden="1" customWidth="1"/>
    <col min="3330" max="3330" width="17.7109375" style="245" customWidth="1"/>
    <col min="3331" max="3331" width="6" style="245" customWidth="1"/>
    <col min="3332" max="3332" width="47" style="245" customWidth="1"/>
    <col min="3333" max="3333" width="6.85546875" style="245" customWidth="1"/>
    <col min="3334" max="3334" width="29.7109375" style="245" customWidth="1"/>
    <col min="3335" max="3335" width="30.28515625" style="245" customWidth="1"/>
    <col min="3336" max="3339" width="7" style="245" customWidth="1"/>
    <col min="3340" max="3340" width="8.85546875" style="245" bestFit="1" customWidth="1"/>
    <col min="3341" max="3351" width="0" style="245" hidden="1" customWidth="1"/>
    <col min="3352" max="3352" width="18.140625" style="245" customWidth="1"/>
    <col min="3353" max="3355" width="2.85546875" style="245" customWidth="1"/>
    <col min="3356" max="3356" width="2.5703125" style="245" customWidth="1"/>
    <col min="3357" max="3357" width="5.28515625" style="245" customWidth="1"/>
    <col min="3358" max="3358" width="7.140625" style="245" customWidth="1"/>
    <col min="3359" max="3359" width="8" style="245" customWidth="1"/>
    <col min="3360" max="3360" width="12.140625" style="245" customWidth="1"/>
    <col min="3361" max="3584" width="9.140625" style="245"/>
    <col min="3585" max="3585" width="0" style="245" hidden="1" customWidth="1"/>
    <col min="3586" max="3586" width="17.7109375" style="245" customWidth="1"/>
    <col min="3587" max="3587" width="6" style="245" customWidth="1"/>
    <col min="3588" max="3588" width="47" style="245" customWidth="1"/>
    <col min="3589" max="3589" width="6.85546875" style="245" customWidth="1"/>
    <col min="3590" max="3590" width="29.7109375" style="245" customWidth="1"/>
    <col min="3591" max="3591" width="30.28515625" style="245" customWidth="1"/>
    <col min="3592" max="3595" width="7" style="245" customWidth="1"/>
    <col min="3596" max="3596" width="8.85546875" style="245" bestFit="1" customWidth="1"/>
    <col min="3597" max="3607" width="0" style="245" hidden="1" customWidth="1"/>
    <col min="3608" max="3608" width="18.140625" style="245" customWidth="1"/>
    <col min="3609" max="3611" width="2.85546875" style="245" customWidth="1"/>
    <col min="3612" max="3612" width="2.5703125" style="245" customWidth="1"/>
    <col min="3613" max="3613" width="5.28515625" style="245" customWidth="1"/>
    <col min="3614" max="3614" width="7.140625" style="245" customWidth="1"/>
    <col min="3615" max="3615" width="8" style="245" customWidth="1"/>
    <col min="3616" max="3616" width="12.140625" style="245" customWidth="1"/>
    <col min="3617" max="3840" width="9.140625" style="245"/>
    <col min="3841" max="3841" width="0" style="245" hidden="1" customWidth="1"/>
    <col min="3842" max="3842" width="17.7109375" style="245" customWidth="1"/>
    <col min="3843" max="3843" width="6" style="245" customWidth="1"/>
    <col min="3844" max="3844" width="47" style="245" customWidth="1"/>
    <col min="3845" max="3845" width="6.85546875" style="245" customWidth="1"/>
    <col min="3846" max="3846" width="29.7109375" style="245" customWidth="1"/>
    <col min="3847" max="3847" width="30.28515625" style="245" customWidth="1"/>
    <col min="3848" max="3851" width="7" style="245" customWidth="1"/>
    <col min="3852" max="3852" width="8.85546875" style="245" bestFit="1" customWidth="1"/>
    <col min="3853" max="3863" width="0" style="245" hidden="1" customWidth="1"/>
    <col min="3864" max="3864" width="18.140625" style="245" customWidth="1"/>
    <col min="3865" max="3867" width="2.85546875" style="245" customWidth="1"/>
    <col min="3868" max="3868" width="2.5703125" style="245" customWidth="1"/>
    <col min="3869" max="3869" width="5.28515625" style="245" customWidth="1"/>
    <col min="3870" max="3870" width="7.140625" style="245" customWidth="1"/>
    <col min="3871" max="3871" width="8" style="245" customWidth="1"/>
    <col min="3872" max="3872" width="12.140625" style="245" customWidth="1"/>
    <col min="3873" max="4096" width="9.140625" style="245"/>
    <col min="4097" max="4097" width="0" style="245" hidden="1" customWidth="1"/>
    <col min="4098" max="4098" width="17.7109375" style="245" customWidth="1"/>
    <col min="4099" max="4099" width="6" style="245" customWidth="1"/>
    <col min="4100" max="4100" width="47" style="245" customWidth="1"/>
    <col min="4101" max="4101" width="6.85546875" style="245" customWidth="1"/>
    <col min="4102" max="4102" width="29.7109375" style="245" customWidth="1"/>
    <col min="4103" max="4103" width="30.28515625" style="245" customWidth="1"/>
    <col min="4104" max="4107" width="7" style="245" customWidth="1"/>
    <col min="4108" max="4108" width="8.85546875" style="245" bestFit="1" customWidth="1"/>
    <col min="4109" max="4119" width="0" style="245" hidden="1" customWidth="1"/>
    <col min="4120" max="4120" width="18.140625" style="245" customWidth="1"/>
    <col min="4121" max="4123" width="2.85546875" style="245" customWidth="1"/>
    <col min="4124" max="4124" width="2.5703125" style="245" customWidth="1"/>
    <col min="4125" max="4125" width="5.28515625" style="245" customWidth="1"/>
    <col min="4126" max="4126" width="7.140625" style="245" customWidth="1"/>
    <col min="4127" max="4127" width="8" style="245" customWidth="1"/>
    <col min="4128" max="4128" width="12.140625" style="245" customWidth="1"/>
    <col min="4129" max="4352" width="9.140625" style="245"/>
    <col min="4353" max="4353" width="0" style="245" hidden="1" customWidth="1"/>
    <col min="4354" max="4354" width="17.7109375" style="245" customWidth="1"/>
    <col min="4355" max="4355" width="6" style="245" customWidth="1"/>
    <col min="4356" max="4356" width="47" style="245" customWidth="1"/>
    <col min="4357" max="4357" width="6.85546875" style="245" customWidth="1"/>
    <col min="4358" max="4358" width="29.7109375" style="245" customWidth="1"/>
    <col min="4359" max="4359" width="30.28515625" style="245" customWidth="1"/>
    <col min="4360" max="4363" width="7" style="245" customWidth="1"/>
    <col min="4364" max="4364" width="8.85546875" style="245" bestFit="1" customWidth="1"/>
    <col min="4365" max="4375" width="0" style="245" hidden="1" customWidth="1"/>
    <col min="4376" max="4376" width="18.140625" style="245" customWidth="1"/>
    <col min="4377" max="4379" width="2.85546875" style="245" customWidth="1"/>
    <col min="4380" max="4380" width="2.5703125" style="245" customWidth="1"/>
    <col min="4381" max="4381" width="5.28515625" style="245" customWidth="1"/>
    <col min="4382" max="4382" width="7.140625" style="245" customWidth="1"/>
    <col min="4383" max="4383" width="8" style="245" customWidth="1"/>
    <col min="4384" max="4384" width="12.140625" style="245" customWidth="1"/>
    <col min="4385" max="4608" width="9.140625" style="245"/>
    <col min="4609" max="4609" width="0" style="245" hidden="1" customWidth="1"/>
    <col min="4610" max="4610" width="17.7109375" style="245" customWidth="1"/>
    <col min="4611" max="4611" width="6" style="245" customWidth="1"/>
    <col min="4612" max="4612" width="47" style="245" customWidth="1"/>
    <col min="4613" max="4613" width="6.85546875" style="245" customWidth="1"/>
    <col min="4614" max="4614" width="29.7109375" style="245" customWidth="1"/>
    <col min="4615" max="4615" width="30.28515625" style="245" customWidth="1"/>
    <col min="4616" max="4619" width="7" style="245" customWidth="1"/>
    <col min="4620" max="4620" width="8.85546875" style="245" bestFit="1" customWidth="1"/>
    <col min="4621" max="4631" width="0" style="245" hidden="1" customWidth="1"/>
    <col min="4632" max="4632" width="18.140625" style="245" customWidth="1"/>
    <col min="4633" max="4635" width="2.85546875" style="245" customWidth="1"/>
    <col min="4636" max="4636" width="2.5703125" style="245" customWidth="1"/>
    <col min="4637" max="4637" width="5.28515625" style="245" customWidth="1"/>
    <col min="4638" max="4638" width="7.140625" style="245" customWidth="1"/>
    <col min="4639" max="4639" width="8" style="245" customWidth="1"/>
    <col min="4640" max="4640" width="12.140625" style="245" customWidth="1"/>
    <col min="4641" max="4864" width="9.140625" style="245"/>
    <col min="4865" max="4865" width="0" style="245" hidden="1" customWidth="1"/>
    <col min="4866" max="4866" width="17.7109375" style="245" customWidth="1"/>
    <col min="4867" max="4867" width="6" style="245" customWidth="1"/>
    <col min="4868" max="4868" width="47" style="245" customWidth="1"/>
    <col min="4869" max="4869" width="6.85546875" style="245" customWidth="1"/>
    <col min="4870" max="4870" width="29.7109375" style="245" customWidth="1"/>
    <col min="4871" max="4871" width="30.28515625" style="245" customWidth="1"/>
    <col min="4872" max="4875" width="7" style="245" customWidth="1"/>
    <col min="4876" max="4876" width="8.85546875" style="245" bestFit="1" customWidth="1"/>
    <col min="4877" max="4887" width="0" style="245" hidden="1" customWidth="1"/>
    <col min="4888" max="4888" width="18.140625" style="245" customWidth="1"/>
    <col min="4889" max="4891" width="2.85546875" style="245" customWidth="1"/>
    <col min="4892" max="4892" width="2.5703125" style="245" customWidth="1"/>
    <col min="4893" max="4893" width="5.28515625" style="245" customWidth="1"/>
    <col min="4894" max="4894" width="7.140625" style="245" customWidth="1"/>
    <col min="4895" max="4895" width="8" style="245" customWidth="1"/>
    <col min="4896" max="4896" width="12.140625" style="245" customWidth="1"/>
    <col min="4897" max="5120" width="9.140625" style="245"/>
    <col min="5121" max="5121" width="0" style="245" hidden="1" customWidth="1"/>
    <col min="5122" max="5122" width="17.7109375" style="245" customWidth="1"/>
    <col min="5123" max="5123" width="6" style="245" customWidth="1"/>
    <col min="5124" max="5124" width="47" style="245" customWidth="1"/>
    <col min="5125" max="5125" width="6.85546875" style="245" customWidth="1"/>
    <col min="5126" max="5126" width="29.7109375" style="245" customWidth="1"/>
    <col min="5127" max="5127" width="30.28515625" style="245" customWidth="1"/>
    <col min="5128" max="5131" width="7" style="245" customWidth="1"/>
    <col min="5132" max="5132" width="8.85546875" style="245" bestFit="1" customWidth="1"/>
    <col min="5133" max="5143" width="0" style="245" hidden="1" customWidth="1"/>
    <col min="5144" max="5144" width="18.140625" style="245" customWidth="1"/>
    <col min="5145" max="5147" width="2.85546875" style="245" customWidth="1"/>
    <col min="5148" max="5148" width="2.5703125" style="245" customWidth="1"/>
    <col min="5149" max="5149" width="5.28515625" style="245" customWidth="1"/>
    <col min="5150" max="5150" width="7.140625" style="245" customWidth="1"/>
    <col min="5151" max="5151" width="8" style="245" customWidth="1"/>
    <col min="5152" max="5152" width="12.140625" style="245" customWidth="1"/>
    <col min="5153" max="5376" width="9.140625" style="245"/>
    <col min="5377" max="5377" width="0" style="245" hidden="1" customWidth="1"/>
    <col min="5378" max="5378" width="17.7109375" style="245" customWidth="1"/>
    <col min="5379" max="5379" width="6" style="245" customWidth="1"/>
    <col min="5380" max="5380" width="47" style="245" customWidth="1"/>
    <col min="5381" max="5381" width="6.85546875" style="245" customWidth="1"/>
    <col min="5382" max="5382" width="29.7109375" style="245" customWidth="1"/>
    <col min="5383" max="5383" width="30.28515625" style="245" customWidth="1"/>
    <col min="5384" max="5387" width="7" style="245" customWidth="1"/>
    <col min="5388" max="5388" width="8.85546875" style="245" bestFit="1" customWidth="1"/>
    <col min="5389" max="5399" width="0" style="245" hidden="1" customWidth="1"/>
    <col min="5400" max="5400" width="18.140625" style="245" customWidth="1"/>
    <col min="5401" max="5403" width="2.85546875" style="245" customWidth="1"/>
    <col min="5404" max="5404" width="2.5703125" style="245" customWidth="1"/>
    <col min="5405" max="5405" width="5.28515625" style="245" customWidth="1"/>
    <col min="5406" max="5406" width="7.140625" style="245" customWidth="1"/>
    <col min="5407" max="5407" width="8" style="245" customWidth="1"/>
    <col min="5408" max="5408" width="12.140625" style="245" customWidth="1"/>
    <col min="5409" max="5632" width="9.140625" style="245"/>
    <col min="5633" max="5633" width="0" style="245" hidden="1" customWidth="1"/>
    <col min="5634" max="5634" width="17.7109375" style="245" customWidth="1"/>
    <col min="5635" max="5635" width="6" style="245" customWidth="1"/>
    <col min="5636" max="5636" width="47" style="245" customWidth="1"/>
    <col min="5637" max="5637" width="6.85546875" style="245" customWidth="1"/>
    <col min="5638" max="5638" width="29.7109375" style="245" customWidth="1"/>
    <col min="5639" max="5639" width="30.28515625" style="245" customWidth="1"/>
    <col min="5640" max="5643" width="7" style="245" customWidth="1"/>
    <col min="5644" max="5644" width="8.85546875" style="245" bestFit="1" customWidth="1"/>
    <col min="5645" max="5655" width="0" style="245" hidden="1" customWidth="1"/>
    <col min="5656" max="5656" width="18.140625" style="245" customWidth="1"/>
    <col min="5657" max="5659" width="2.85546875" style="245" customWidth="1"/>
    <col min="5660" max="5660" width="2.5703125" style="245" customWidth="1"/>
    <col min="5661" max="5661" width="5.28515625" style="245" customWidth="1"/>
    <col min="5662" max="5662" width="7.140625" style="245" customWidth="1"/>
    <col min="5663" max="5663" width="8" style="245" customWidth="1"/>
    <col min="5664" max="5664" width="12.140625" style="245" customWidth="1"/>
    <col min="5665" max="5888" width="9.140625" style="245"/>
    <col min="5889" max="5889" width="0" style="245" hidden="1" customWidth="1"/>
    <col min="5890" max="5890" width="17.7109375" style="245" customWidth="1"/>
    <col min="5891" max="5891" width="6" style="245" customWidth="1"/>
    <col min="5892" max="5892" width="47" style="245" customWidth="1"/>
    <col min="5893" max="5893" width="6.85546875" style="245" customWidth="1"/>
    <col min="5894" max="5894" width="29.7109375" style="245" customWidth="1"/>
    <col min="5895" max="5895" width="30.28515625" style="245" customWidth="1"/>
    <col min="5896" max="5899" width="7" style="245" customWidth="1"/>
    <col min="5900" max="5900" width="8.85546875" style="245" bestFit="1" customWidth="1"/>
    <col min="5901" max="5911" width="0" style="245" hidden="1" customWidth="1"/>
    <col min="5912" max="5912" width="18.140625" style="245" customWidth="1"/>
    <col min="5913" max="5915" width="2.85546875" style="245" customWidth="1"/>
    <col min="5916" max="5916" width="2.5703125" style="245" customWidth="1"/>
    <col min="5917" max="5917" width="5.28515625" style="245" customWidth="1"/>
    <col min="5918" max="5918" width="7.140625" style="245" customWidth="1"/>
    <col min="5919" max="5919" width="8" style="245" customWidth="1"/>
    <col min="5920" max="5920" width="12.140625" style="245" customWidth="1"/>
    <col min="5921" max="6144" width="9.140625" style="245"/>
    <col min="6145" max="6145" width="0" style="245" hidden="1" customWidth="1"/>
    <col min="6146" max="6146" width="17.7109375" style="245" customWidth="1"/>
    <col min="6147" max="6147" width="6" style="245" customWidth="1"/>
    <col min="6148" max="6148" width="47" style="245" customWidth="1"/>
    <col min="6149" max="6149" width="6.85546875" style="245" customWidth="1"/>
    <col min="6150" max="6150" width="29.7109375" style="245" customWidth="1"/>
    <col min="6151" max="6151" width="30.28515625" style="245" customWidth="1"/>
    <col min="6152" max="6155" width="7" style="245" customWidth="1"/>
    <col min="6156" max="6156" width="8.85546875" style="245" bestFit="1" customWidth="1"/>
    <col min="6157" max="6167" width="0" style="245" hidden="1" customWidth="1"/>
    <col min="6168" max="6168" width="18.140625" style="245" customWidth="1"/>
    <col min="6169" max="6171" width="2.85546875" style="245" customWidth="1"/>
    <col min="6172" max="6172" width="2.5703125" style="245" customWidth="1"/>
    <col min="6173" max="6173" width="5.28515625" style="245" customWidth="1"/>
    <col min="6174" max="6174" width="7.140625" style="245" customWidth="1"/>
    <col min="6175" max="6175" width="8" style="245" customWidth="1"/>
    <col min="6176" max="6176" width="12.140625" style="245" customWidth="1"/>
    <col min="6177" max="6400" width="9.140625" style="245"/>
    <col min="6401" max="6401" width="0" style="245" hidden="1" customWidth="1"/>
    <col min="6402" max="6402" width="17.7109375" style="245" customWidth="1"/>
    <col min="6403" max="6403" width="6" style="245" customWidth="1"/>
    <col min="6404" max="6404" width="47" style="245" customWidth="1"/>
    <col min="6405" max="6405" width="6.85546875" style="245" customWidth="1"/>
    <col min="6406" max="6406" width="29.7109375" style="245" customWidth="1"/>
    <col min="6407" max="6407" width="30.28515625" style="245" customWidth="1"/>
    <col min="6408" max="6411" width="7" style="245" customWidth="1"/>
    <col min="6412" max="6412" width="8.85546875" style="245" bestFit="1" customWidth="1"/>
    <col min="6413" max="6423" width="0" style="245" hidden="1" customWidth="1"/>
    <col min="6424" max="6424" width="18.140625" style="245" customWidth="1"/>
    <col min="6425" max="6427" width="2.85546875" style="245" customWidth="1"/>
    <col min="6428" max="6428" width="2.5703125" style="245" customWidth="1"/>
    <col min="6429" max="6429" width="5.28515625" style="245" customWidth="1"/>
    <col min="6430" max="6430" width="7.140625" style="245" customWidth="1"/>
    <col min="6431" max="6431" width="8" style="245" customWidth="1"/>
    <col min="6432" max="6432" width="12.140625" style="245" customWidth="1"/>
    <col min="6433" max="6656" width="9.140625" style="245"/>
    <col min="6657" max="6657" width="0" style="245" hidden="1" customWidth="1"/>
    <col min="6658" max="6658" width="17.7109375" style="245" customWidth="1"/>
    <col min="6659" max="6659" width="6" style="245" customWidth="1"/>
    <col min="6660" max="6660" width="47" style="245" customWidth="1"/>
    <col min="6661" max="6661" width="6.85546875" style="245" customWidth="1"/>
    <col min="6662" max="6662" width="29.7109375" style="245" customWidth="1"/>
    <col min="6663" max="6663" width="30.28515625" style="245" customWidth="1"/>
    <col min="6664" max="6667" width="7" style="245" customWidth="1"/>
    <col min="6668" max="6668" width="8.85546875" style="245" bestFit="1" customWidth="1"/>
    <col min="6669" max="6679" width="0" style="245" hidden="1" customWidth="1"/>
    <col min="6680" max="6680" width="18.140625" style="245" customWidth="1"/>
    <col min="6681" max="6683" width="2.85546875" style="245" customWidth="1"/>
    <col min="6684" max="6684" width="2.5703125" style="245" customWidth="1"/>
    <col min="6685" max="6685" width="5.28515625" style="245" customWidth="1"/>
    <col min="6686" max="6686" width="7.140625" style="245" customWidth="1"/>
    <col min="6687" max="6687" width="8" style="245" customWidth="1"/>
    <col min="6688" max="6688" width="12.140625" style="245" customWidth="1"/>
    <col min="6689" max="6912" width="9.140625" style="245"/>
    <col min="6913" max="6913" width="0" style="245" hidden="1" customWidth="1"/>
    <col min="6914" max="6914" width="17.7109375" style="245" customWidth="1"/>
    <col min="6915" max="6915" width="6" style="245" customWidth="1"/>
    <col min="6916" max="6916" width="47" style="245" customWidth="1"/>
    <col min="6917" max="6917" width="6.85546875" style="245" customWidth="1"/>
    <col min="6918" max="6918" width="29.7109375" style="245" customWidth="1"/>
    <col min="6919" max="6919" width="30.28515625" style="245" customWidth="1"/>
    <col min="6920" max="6923" width="7" style="245" customWidth="1"/>
    <col min="6924" max="6924" width="8.85546875" style="245" bestFit="1" customWidth="1"/>
    <col min="6925" max="6935" width="0" style="245" hidden="1" customWidth="1"/>
    <col min="6936" max="6936" width="18.140625" style="245" customWidth="1"/>
    <col min="6937" max="6939" width="2.85546875" style="245" customWidth="1"/>
    <col min="6940" max="6940" width="2.5703125" style="245" customWidth="1"/>
    <col min="6941" max="6941" width="5.28515625" style="245" customWidth="1"/>
    <col min="6942" max="6942" width="7.140625" style="245" customWidth="1"/>
    <col min="6943" max="6943" width="8" style="245" customWidth="1"/>
    <col min="6944" max="6944" width="12.140625" style="245" customWidth="1"/>
    <col min="6945" max="7168" width="9.140625" style="245"/>
    <col min="7169" max="7169" width="0" style="245" hidden="1" customWidth="1"/>
    <col min="7170" max="7170" width="17.7109375" style="245" customWidth="1"/>
    <col min="7171" max="7171" width="6" style="245" customWidth="1"/>
    <col min="7172" max="7172" width="47" style="245" customWidth="1"/>
    <col min="7173" max="7173" width="6.85546875" style="245" customWidth="1"/>
    <col min="7174" max="7174" width="29.7109375" style="245" customWidth="1"/>
    <col min="7175" max="7175" width="30.28515625" style="245" customWidth="1"/>
    <col min="7176" max="7179" width="7" style="245" customWidth="1"/>
    <col min="7180" max="7180" width="8.85546875" style="245" bestFit="1" customWidth="1"/>
    <col min="7181" max="7191" width="0" style="245" hidden="1" customWidth="1"/>
    <col min="7192" max="7192" width="18.140625" style="245" customWidth="1"/>
    <col min="7193" max="7195" width="2.85546875" style="245" customWidth="1"/>
    <col min="7196" max="7196" width="2.5703125" style="245" customWidth="1"/>
    <col min="7197" max="7197" width="5.28515625" style="245" customWidth="1"/>
    <col min="7198" max="7198" width="7.140625" style="245" customWidth="1"/>
    <col min="7199" max="7199" width="8" style="245" customWidth="1"/>
    <col min="7200" max="7200" width="12.140625" style="245" customWidth="1"/>
    <col min="7201" max="7424" width="9.140625" style="245"/>
    <col min="7425" max="7425" width="0" style="245" hidden="1" customWidth="1"/>
    <col min="7426" max="7426" width="17.7109375" style="245" customWidth="1"/>
    <col min="7427" max="7427" width="6" style="245" customWidth="1"/>
    <col min="7428" max="7428" width="47" style="245" customWidth="1"/>
    <col min="7429" max="7429" width="6.85546875" style="245" customWidth="1"/>
    <col min="7430" max="7430" width="29.7109375" style="245" customWidth="1"/>
    <col min="7431" max="7431" width="30.28515625" style="245" customWidth="1"/>
    <col min="7432" max="7435" width="7" style="245" customWidth="1"/>
    <col min="7436" max="7436" width="8.85546875" style="245" bestFit="1" customWidth="1"/>
    <col min="7437" max="7447" width="0" style="245" hidden="1" customWidth="1"/>
    <col min="7448" max="7448" width="18.140625" style="245" customWidth="1"/>
    <col min="7449" max="7451" width="2.85546875" style="245" customWidth="1"/>
    <col min="7452" max="7452" width="2.5703125" style="245" customWidth="1"/>
    <col min="7453" max="7453" width="5.28515625" style="245" customWidth="1"/>
    <col min="7454" max="7454" width="7.140625" style="245" customWidth="1"/>
    <col min="7455" max="7455" width="8" style="245" customWidth="1"/>
    <col min="7456" max="7456" width="12.140625" style="245" customWidth="1"/>
    <col min="7457" max="7680" width="9.140625" style="245"/>
    <col min="7681" max="7681" width="0" style="245" hidden="1" customWidth="1"/>
    <col min="7682" max="7682" width="17.7109375" style="245" customWidth="1"/>
    <col min="7683" max="7683" width="6" style="245" customWidth="1"/>
    <col min="7684" max="7684" width="47" style="245" customWidth="1"/>
    <col min="7685" max="7685" width="6.85546875" style="245" customWidth="1"/>
    <col min="7686" max="7686" width="29.7109375" style="245" customWidth="1"/>
    <col min="7687" max="7687" width="30.28515625" style="245" customWidth="1"/>
    <col min="7688" max="7691" width="7" style="245" customWidth="1"/>
    <col min="7692" max="7692" width="8.85546875" style="245" bestFit="1" customWidth="1"/>
    <col min="7693" max="7703" width="0" style="245" hidden="1" customWidth="1"/>
    <col min="7704" max="7704" width="18.140625" style="245" customWidth="1"/>
    <col min="7705" max="7707" width="2.85546875" style="245" customWidth="1"/>
    <col min="7708" max="7708" width="2.5703125" style="245" customWidth="1"/>
    <col min="7709" max="7709" width="5.28515625" style="245" customWidth="1"/>
    <col min="7710" max="7710" width="7.140625" style="245" customWidth="1"/>
    <col min="7711" max="7711" width="8" style="245" customWidth="1"/>
    <col min="7712" max="7712" width="12.140625" style="245" customWidth="1"/>
    <col min="7713" max="7936" width="9.140625" style="245"/>
    <col min="7937" max="7937" width="0" style="245" hidden="1" customWidth="1"/>
    <col min="7938" max="7938" width="17.7109375" style="245" customWidth="1"/>
    <col min="7939" max="7939" width="6" style="245" customWidth="1"/>
    <col min="7940" max="7940" width="47" style="245" customWidth="1"/>
    <col min="7941" max="7941" width="6.85546875" style="245" customWidth="1"/>
    <col min="7942" max="7942" width="29.7109375" style="245" customWidth="1"/>
    <col min="7943" max="7943" width="30.28515625" style="245" customWidth="1"/>
    <col min="7944" max="7947" width="7" style="245" customWidth="1"/>
    <col min="7948" max="7948" width="8.85546875" style="245" bestFit="1" customWidth="1"/>
    <col min="7949" max="7959" width="0" style="245" hidden="1" customWidth="1"/>
    <col min="7960" max="7960" width="18.140625" style="245" customWidth="1"/>
    <col min="7961" max="7963" width="2.85546875" style="245" customWidth="1"/>
    <col min="7964" max="7964" width="2.5703125" style="245" customWidth="1"/>
    <col min="7965" max="7965" width="5.28515625" style="245" customWidth="1"/>
    <col min="7966" max="7966" width="7.140625" style="245" customWidth="1"/>
    <col min="7967" max="7967" width="8" style="245" customWidth="1"/>
    <col min="7968" max="7968" width="12.140625" style="245" customWidth="1"/>
    <col min="7969" max="8192" width="9.140625" style="245"/>
    <col min="8193" max="8193" width="0" style="245" hidden="1" customWidth="1"/>
    <col min="8194" max="8194" width="17.7109375" style="245" customWidth="1"/>
    <col min="8195" max="8195" width="6" style="245" customWidth="1"/>
    <col min="8196" max="8196" width="47" style="245" customWidth="1"/>
    <col min="8197" max="8197" width="6.85546875" style="245" customWidth="1"/>
    <col min="8198" max="8198" width="29.7109375" style="245" customWidth="1"/>
    <col min="8199" max="8199" width="30.28515625" style="245" customWidth="1"/>
    <col min="8200" max="8203" width="7" style="245" customWidth="1"/>
    <col min="8204" max="8204" width="8.85546875" style="245" bestFit="1" customWidth="1"/>
    <col min="8205" max="8215" width="0" style="245" hidden="1" customWidth="1"/>
    <col min="8216" max="8216" width="18.140625" style="245" customWidth="1"/>
    <col min="8217" max="8219" width="2.85546875" style="245" customWidth="1"/>
    <col min="8220" max="8220" width="2.5703125" style="245" customWidth="1"/>
    <col min="8221" max="8221" width="5.28515625" style="245" customWidth="1"/>
    <col min="8222" max="8222" width="7.140625" style="245" customWidth="1"/>
    <col min="8223" max="8223" width="8" style="245" customWidth="1"/>
    <col min="8224" max="8224" width="12.140625" style="245" customWidth="1"/>
    <col min="8225" max="8448" width="9.140625" style="245"/>
    <col min="8449" max="8449" width="0" style="245" hidden="1" customWidth="1"/>
    <col min="8450" max="8450" width="17.7109375" style="245" customWidth="1"/>
    <col min="8451" max="8451" width="6" style="245" customWidth="1"/>
    <col min="8452" max="8452" width="47" style="245" customWidth="1"/>
    <col min="8453" max="8453" width="6.85546875" style="245" customWidth="1"/>
    <col min="8454" max="8454" width="29.7109375" style="245" customWidth="1"/>
    <col min="8455" max="8455" width="30.28515625" style="245" customWidth="1"/>
    <col min="8456" max="8459" width="7" style="245" customWidth="1"/>
    <col min="8460" max="8460" width="8.85546875" style="245" bestFit="1" customWidth="1"/>
    <col min="8461" max="8471" width="0" style="245" hidden="1" customWidth="1"/>
    <col min="8472" max="8472" width="18.140625" style="245" customWidth="1"/>
    <col min="8473" max="8475" width="2.85546875" style="245" customWidth="1"/>
    <col min="8476" max="8476" width="2.5703125" style="245" customWidth="1"/>
    <col min="8477" max="8477" width="5.28515625" style="245" customWidth="1"/>
    <col min="8478" max="8478" width="7.140625" style="245" customWidth="1"/>
    <col min="8479" max="8479" width="8" style="245" customWidth="1"/>
    <col min="8480" max="8480" width="12.140625" style="245" customWidth="1"/>
    <col min="8481" max="8704" width="9.140625" style="245"/>
    <col min="8705" max="8705" width="0" style="245" hidden="1" customWidth="1"/>
    <col min="8706" max="8706" width="17.7109375" style="245" customWidth="1"/>
    <col min="8707" max="8707" width="6" style="245" customWidth="1"/>
    <col min="8708" max="8708" width="47" style="245" customWidth="1"/>
    <col min="8709" max="8709" width="6.85546875" style="245" customWidth="1"/>
    <col min="8710" max="8710" width="29.7109375" style="245" customWidth="1"/>
    <col min="8711" max="8711" width="30.28515625" style="245" customWidth="1"/>
    <col min="8712" max="8715" width="7" style="245" customWidth="1"/>
    <col min="8716" max="8716" width="8.85546875" style="245" bestFit="1" customWidth="1"/>
    <col min="8717" max="8727" width="0" style="245" hidden="1" customWidth="1"/>
    <col min="8728" max="8728" width="18.140625" style="245" customWidth="1"/>
    <col min="8729" max="8731" width="2.85546875" style="245" customWidth="1"/>
    <col min="8732" max="8732" width="2.5703125" style="245" customWidth="1"/>
    <col min="8733" max="8733" width="5.28515625" style="245" customWidth="1"/>
    <col min="8734" max="8734" width="7.140625" style="245" customWidth="1"/>
    <col min="8735" max="8735" width="8" style="245" customWidth="1"/>
    <col min="8736" max="8736" width="12.140625" style="245" customWidth="1"/>
    <col min="8737" max="8960" width="9.140625" style="245"/>
    <col min="8961" max="8961" width="0" style="245" hidden="1" customWidth="1"/>
    <col min="8962" max="8962" width="17.7109375" style="245" customWidth="1"/>
    <col min="8963" max="8963" width="6" style="245" customWidth="1"/>
    <col min="8964" max="8964" width="47" style="245" customWidth="1"/>
    <col min="8965" max="8965" width="6.85546875" style="245" customWidth="1"/>
    <col min="8966" max="8966" width="29.7109375" style="245" customWidth="1"/>
    <col min="8967" max="8967" width="30.28515625" style="245" customWidth="1"/>
    <col min="8968" max="8971" width="7" style="245" customWidth="1"/>
    <col min="8972" max="8972" width="8.85546875" style="245" bestFit="1" customWidth="1"/>
    <col min="8973" max="8983" width="0" style="245" hidden="1" customWidth="1"/>
    <col min="8984" max="8984" width="18.140625" style="245" customWidth="1"/>
    <col min="8985" max="8987" width="2.85546875" style="245" customWidth="1"/>
    <col min="8988" max="8988" width="2.5703125" style="245" customWidth="1"/>
    <col min="8989" max="8989" width="5.28515625" style="245" customWidth="1"/>
    <col min="8990" max="8990" width="7.140625" style="245" customWidth="1"/>
    <col min="8991" max="8991" width="8" style="245" customWidth="1"/>
    <col min="8992" max="8992" width="12.140625" style="245" customWidth="1"/>
    <col min="8993" max="9216" width="9.140625" style="245"/>
    <col min="9217" max="9217" width="0" style="245" hidden="1" customWidth="1"/>
    <col min="9218" max="9218" width="17.7109375" style="245" customWidth="1"/>
    <col min="9219" max="9219" width="6" style="245" customWidth="1"/>
    <col min="9220" max="9220" width="47" style="245" customWidth="1"/>
    <col min="9221" max="9221" width="6.85546875" style="245" customWidth="1"/>
    <col min="9222" max="9222" width="29.7109375" style="245" customWidth="1"/>
    <col min="9223" max="9223" width="30.28515625" style="245" customWidth="1"/>
    <col min="9224" max="9227" width="7" style="245" customWidth="1"/>
    <col min="9228" max="9228" width="8.85546875" style="245" bestFit="1" customWidth="1"/>
    <col min="9229" max="9239" width="0" style="245" hidden="1" customWidth="1"/>
    <col min="9240" max="9240" width="18.140625" style="245" customWidth="1"/>
    <col min="9241" max="9243" width="2.85546875" style="245" customWidth="1"/>
    <col min="9244" max="9244" width="2.5703125" style="245" customWidth="1"/>
    <col min="9245" max="9245" width="5.28515625" style="245" customWidth="1"/>
    <col min="9246" max="9246" width="7.140625" style="245" customWidth="1"/>
    <col min="9247" max="9247" width="8" style="245" customWidth="1"/>
    <col min="9248" max="9248" width="12.140625" style="245" customWidth="1"/>
    <col min="9249" max="9472" width="9.140625" style="245"/>
    <col min="9473" max="9473" width="0" style="245" hidden="1" customWidth="1"/>
    <col min="9474" max="9474" width="17.7109375" style="245" customWidth="1"/>
    <col min="9475" max="9475" width="6" style="245" customWidth="1"/>
    <col min="9476" max="9476" width="47" style="245" customWidth="1"/>
    <col min="9477" max="9477" width="6.85546875" style="245" customWidth="1"/>
    <col min="9478" max="9478" width="29.7109375" style="245" customWidth="1"/>
    <col min="9479" max="9479" width="30.28515625" style="245" customWidth="1"/>
    <col min="9480" max="9483" width="7" style="245" customWidth="1"/>
    <col min="9484" max="9484" width="8.85546875" style="245" bestFit="1" customWidth="1"/>
    <col min="9485" max="9495" width="0" style="245" hidden="1" customWidth="1"/>
    <col min="9496" max="9496" width="18.140625" style="245" customWidth="1"/>
    <col min="9497" max="9499" width="2.85546875" style="245" customWidth="1"/>
    <col min="9500" max="9500" width="2.5703125" style="245" customWidth="1"/>
    <col min="9501" max="9501" width="5.28515625" style="245" customWidth="1"/>
    <col min="9502" max="9502" width="7.140625" style="245" customWidth="1"/>
    <col min="9503" max="9503" width="8" style="245" customWidth="1"/>
    <col min="9504" max="9504" width="12.140625" style="245" customWidth="1"/>
    <col min="9505" max="9728" width="9.140625" style="245"/>
    <col min="9729" max="9729" width="0" style="245" hidden="1" customWidth="1"/>
    <col min="9730" max="9730" width="17.7109375" style="245" customWidth="1"/>
    <col min="9731" max="9731" width="6" style="245" customWidth="1"/>
    <col min="9732" max="9732" width="47" style="245" customWidth="1"/>
    <col min="9733" max="9733" width="6.85546875" style="245" customWidth="1"/>
    <col min="9734" max="9734" width="29.7109375" style="245" customWidth="1"/>
    <col min="9735" max="9735" width="30.28515625" style="245" customWidth="1"/>
    <col min="9736" max="9739" width="7" style="245" customWidth="1"/>
    <col min="9740" max="9740" width="8.85546875" style="245" bestFit="1" customWidth="1"/>
    <col min="9741" max="9751" width="0" style="245" hidden="1" customWidth="1"/>
    <col min="9752" max="9752" width="18.140625" style="245" customWidth="1"/>
    <col min="9753" max="9755" width="2.85546875" style="245" customWidth="1"/>
    <col min="9756" max="9756" width="2.5703125" style="245" customWidth="1"/>
    <col min="9757" max="9757" width="5.28515625" style="245" customWidth="1"/>
    <col min="9758" max="9758" width="7.140625" style="245" customWidth="1"/>
    <col min="9759" max="9759" width="8" style="245" customWidth="1"/>
    <col min="9760" max="9760" width="12.140625" style="245" customWidth="1"/>
    <col min="9761" max="9984" width="9.140625" style="245"/>
    <col min="9985" max="9985" width="0" style="245" hidden="1" customWidth="1"/>
    <col min="9986" max="9986" width="17.7109375" style="245" customWidth="1"/>
    <col min="9987" max="9987" width="6" style="245" customWidth="1"/>
    <col min="9988" max="9988" width="47" style="245" customWidth="1"/>
    <col min="9989" max="9989" width="6.85546875" style="245" customWidth="1"/>
    <col min="9990" max="9990" width="29.7109375" style="245" customWidth="1"/>
    <col min="9991" max="9991" width="30.28515625" style="245" customWidth="1"/>
    <col min="9992" max="9995" width="7" style="245" customWidth="1"/>
    <col min="9996" max="9996" width="8.85546875" style="245" bestFit="1" customWidth="1"/>
    <col min="9997" max="10007" width="0" style="245" hidden="1" customWidth="1"/>
    <col min="10008" max="10008" width="18.140625" style="245" customWidth="1"/>
    <col min="10009" max="10011" width="2.85546875" style="245" customWidth="1"/>
    <col min="10012" max="10012" width="2.5703125" style="245" customWidth="1"/>
    <col min="10013" max="10013" width="5.28515625" style="245" customWidth="1"/>
    <col min="10014" max="10014" width="7.140625" style="245" customWidth="1"/>
    <col min="10015" max="10015" width="8" style="245" customWidth="1"/>
    <col min="10016" max="10016" width="12.140625" style="245" customWidth="1"/>
    <col min="10017" max="10240" width="9.140625" style="245"/>
    <col min="10241" max="10241" width="0" style="245" hidden="1" customWidth="1"/>
    <col min="10242" max="10242" width="17.7109375" style="245" customWidth="1"/>
    <col min="10243" max="10243" width="6" style="245" customWidth="1"/>
    <col min="10244" max="10244" width="47" style="245" customWidth="1"/>
    <col min="10245" max="10245" width="6.85546875" style="245" customWidth="1"/>
    <col min="10246" max="10246" width="29.7109375" style="245" customWidth="1"/>
    <col min="10247" max="10247" width="30.28515625" style="245" customWidth="1"/>
    <col min="10248" max="10251" width="7" style="245" customWidth="1"/>
    <col min="10252" max="10252" width="8.85546875" style="245" bestFit="1" customWidth="1"/>
    <col min="10253" max="10263" width="0" style="245" hidden="1" customWidth="1"/>
    <col min="10264" max="10264" width="18.140625" style="245" customWidth="1"/>
    <col min="10265" max="10267" width="2.85546875" style="245" customWidth="1"/>
    <col min="10268" max="10268" width="2.5703125" style="245" customWidth="1"/>
    <col min="10269" max="10269" width="5.28515625" style="245" customWidth="1"/>
    <col min="10270" max="10270" width="7.140625" style="245" customWidth="1"/>
    <col min="10271" max="10271" width="8" style="245" customWidth="1"/>
    <col min="10272" max="10272" width="12.140625" style="245" customWidth="1"/>
    <col min="10273" max="10496" width="9.140625" style="245"/>
    <col min="10497" max="10497" width="0" style="245" hidden="1" customWidth="1"/>
    <col min="10498" max="10498" width="17.7109375" style="245" customWidth="1"/>
    <col min="10499" max="10499" width="6" style="245" customWidth="1"/>
    <col min="10500" max="10500" width="47" style="245" customWidth="1"/>
    <col min="10501" max="10501" width="6.85546875" style="245" customWidth="1"/>
    <col min="10502" max="10502" width="29.7109375" style="245" customWidth="1"/>
    <col min="10503" max="10503" width="30.28515625" style="245" customWidth="1"/>
    <col min="10504" max="10507" width="7" style="245" customWidth="1"/>
    <col min="10508" max="10508" width="8.85546875" style="245" bestFit="1" customWidth="1"/>
    <col min="10509" max="10519" width="0" style="245" hidden="1" customWidth="1"/>
    <col min="10520" max="10520" width="18.140625" style="245" customWidth="1"/>
    <col min="10521" max="10523" width="2.85546875" style="245" customWidth="1"/>
    <col min="10524" max="10524" width="2.5703125" style="245" customWidth="1"/>
    <col min="10525" max="10525" width="5.28515625" style="245" customWidth="1"/>
    <col min="10526" max="10526" width="7.140625" style="245" customWidth="1"/>
    <col min="10527" max="10527" width="8" style="245" customWidth="1"/>
    <col min="10528" max="10528" width="12.140625" style="245" customWidth="1"/>
    <col min="10529" max="10752" width="9.140625" style="245"/>
    <col min="10753" max="10753" width="0" style="245" hidden="1" customWidth="1"/>
    <col min="10754" max="10754" width="17.7109375" style="245" customWidth="1"/>
    <col min="10755" max="10755" width="6" style="245" customWidth="1"/>
    <col min="10756" max="10756" width="47" style="245" customWidth="1"/>
    <col min="10757" max="10757" width="6.85546875" style="245" customWidth="1"/>
    <col min="10758" max="10758" width="29.7109375" style="245" customWidth="1"/>
    <col min="10759" max="10759" width="30.28515625" style="245" customWidth="1"/>
    <col min="10760" max="10763" width="7" style="245" customWidth="1"/>
    <col min="10764" max="10764" width="8.85546875" style="245" bestFit="1" customWidth="1"/>
    <col min="10765" max="10775" width="0" style="245" hidden="1" customWidth="1"/>
    <col min="10776" max="10776" width="18.140625" style="245" customWidth="1"/>
    <col min="10777" max="10779" width="2.85546875" style="245" customWidth="1"/>
    <col min="10780" max="10780" width="2.5703125" style="245" customWidth="1"/>
    <col min="10781" max="10781" width="5.28515625" style="245" customWidth="1"/>
    <col min="10782" max="10782" width="7.140625" style="245" customWidth="1"/>
    <col min="10783" max="10783" width="8" style="245" customWidth="1"/>
    <col min="10784" max="10784" width="12.140625" style="245" customWidth="1"/>
    <col min="10785" max="11008" width="9.140625" style="245"/>
    <col min="11009" max="11009" width="0" style="245" hidden="1" customWidth="1"/>
    <col min="11010" max="11010" width="17.7109375" style="245" customWidth="1"/>
    <col min="11011" max="11011" width="6" style="245" customWidth="1"/>
    <col min="11012" max="11012" width="47" style="245" customWidth="1"/>
    <col min="11013" max="11013" width="6.85546875" style="245" customWidth="1"/>
    <col min="11014" max="11014" width="29.7109375" style="245" customWidth="1"/>
    <col min="11015" max="11015" width="30.28515625" style="245" customWidth="1"/>
    <col min="11016" max="11019" width="7" style="245" customWidth="1"/>
    <col min="11020" max="11020" width="8.85546875" style="245" bestFit="1" customWidth="1"/>
    <col min="11021" max="11031" width="0" style="245" hidden="1" customWidth="1"/>
    <col min="11032" max="11032" width="18.140625" style="245" customWidth="1"/>
    <col min="11033" max="11035" width="2.85546875" style="245" customWidth="1"/>
    <col min="11036" max="11036" width="2.5703125" style="245" customWidth="1"/>
    <col min="11037" max="11037" width="5.28515625" style="245" customWidth="1"/>
    <col min="11038" max="11038" width="7.140625" style="245" customWidth="1"/>
    <col min="11039" max="11039" width="8" style="245" customWidth="1"/>
    <col min="11040" max="11040" width="12.140625" style="245" customWidth="1"/>
    <col min="11041" max="11264" width="9.140625" style="245"/>
    <col min="11265" max="11265" width="0" style="245" hidden="1" customWidth="1"/>
    <col min="11266" max="11266" width="17.7109375" style="245" customWidth="1"/>
    <col min="11267" max="11267" width="6" style="245" customWidth="1"/>
    <col min="11268" max="11268" width="47" style="245" customWidth="1"/>
    <col min="11269" max="11269" width="6.85546875" style="245" customWidth="1"/>
    <col min="11270" max="11270" width="29.7109375" style="245" customWidth="1"/>
    <col min="11271" max="11271" width="30.28515625" style="245" customWidth="1"/>
    <col min="11272" max="11275" width="7" style="245" customWidth="1"/>
    <col min="11276" max="11276" width="8.85546875" style="245" bestFit="1" customWidth="1"/>
    <col min="11277" max="11287" width="0" style="245" hidden="1" customWidth="1"/>
    <col min="11288" max="11288" width="18.140625" style="245" customWidth="1"/>
    <col min="11289" max="11291" width="2.85546875" style="245" customWidth="1"/>
    <col min="11292" max="11292" width="2.5703125" style="245" customWidth="1"/>
    <col min="11293" max="11293" width="5.28515625" style="245" customWidth="1"/>
    <col min="11294" max="11294" width="7.140625" style="245" customWidth="1"/>
    <col min="11295" max="11295" width="8" style="245" customWidth="1"/>
    <col min="11296" max="11296" width="12.140625" style="245" customWidth="1"/>
    <col min="11297" max="11520" width="9.140625" style="245"/>
    <col min="11521" max="11521" width="0" style="245" hidden="1" customWidth="1"/>
    <col min="11522" max="11522" width="17.7109375" style="245" customWidth="1"/>
    <col min="11523" max="11523" width="6" style="245" customWidth="1"/>
    <col min="11524" max="11524" width="47" style="245" customWidth="1"/>
    <col min="11525" max="11525" width="6.85546875" style="245" customWidth="1"/>
    <col min="11526" max="11526" width="29.7109375" style="245" customWidth="1"/>
    <col min="11527" max="11527" width="30.28515625" style="245" customWidth="1"/>
    <col min="11528" max="11531" width="7" style="245" customWidth="1"/>
    <col min="11532" max="11532" width="8.85546875" style="245" bestFit="1" customWidth="1"/>
    <col min="11533" max="11543" width="0" style="245" hidden="1" customWidth="1"/>
    <col min="11544" max="11544" width="18.140625" style="245" customWidth="1"/>
    <col min="11545" max="11547" width="2.85546875" style="245" customWidth="1"/>
    <col min="11548" max="11548" width="2.5703125" style="245" customWidth="1"/>
    <col min="11549" max="11549" width="5.28515625" style="245" customWidth="1"/>
    <col min="11550" max="11550" width="7.140625" style="245" customWidth="1"/>
    <col min="11551" max="11551" width="8" style="245" customWidth="1"/>
    <col min="11552" max="11552" width="12.140625" style="245" customWidth="1"/>
    <col min="11553" max="11776" width="9.140625" style="245"/>
    <col min="11777" max="11777" width="0" style="245" hidden="1" customWidth="1"/>
    <col min="11778" max="11778" width="17.7109375" style="245" customWidth="1"/>
    <col min="11779" max="11779" width="6" style="245" customWidth="1"/>
    <col min="11780" max="11780" width="47" style="245" customWidth="1"/>
    <col min="11781" max="11781" width="6.85546875" style="245" customWidth="1"/>
    <col min="11782" max="11782" width="29.7109375" style="245" customWidth="1"/>
    <col min="11783" max="11783" width="30.28515625" style="245" customWidth="1"/>
    <col min="11784" max="11787" width="7" style="245" customWidth="1"/>
    <col min="11788" max="11788" width="8.85546875" style="245" bestFit="1" customWidth="1"/>
    <col min="11789" max="11799" width="0" style="245" hidden="1" customWidth="1"/>
    <col min="11800" max="11800" width="18.140625" style="245" customWidth="1"/>
    <col min="11801" max="11803" width="2.85546875" style="245" customWidth="1"/>
    <col min="11804" max="11804" width="2.5703125" style="245" customWidth="1"/>
    <col min="11805" max="11805" width="5.28515625" style="245" customWidth="1"/>
    <col min="11806" max="11806" width="7.140625" style="245" customWidth="1"/>
    <col min="11807" max="11807" width="8" style="245" customWidth="1"/>
    <col min="11808" max="11808" width="12.140625" style="245" customWidth="1"/>
    <col min="11809" max="12032" width="9.140625" style="245"/>
    <col min="12033" max="12033" width="0" style="245" hidden="1" customWidth="1"/>
    <col min="12034" max="12034" width="17.7109375" style="245" customWidth="1"/>
    <col min="12035" max="12035" width="6" style="245" customWidth="1"/>
    <col min="12036" max="12036" width="47" style="245" customWidth="1"/>
    <col min="12037" max="12037" width="6.85546875" style="245" customWidth="1"/>
    <col min="12038" max="12038" width="29.7109375" style="245" customWidth="1"/>
    <col min="12039" max="12039" width="30.28515625" style="245" customWidth="1"/>
    <col min="12040" max="12043" width="7" style="245" customWidth="1"/>
    <col min="12044" max="12044" width="8.85546875" style="245" bestFit="1" customWidth="1"/>
    <col min="12045" max="12055" width="0" style="245" hidden="1" customWidth="1"/>
    <col min="12056" max="12056" width="18.140625" style="245" customWidth="1"/>
    <col min="12057" max="12059" width="2.85546875" style="245" customWidth="1"/>
    <col min="12060" max="12060" width="2.5703125" style="245" customWidth="1"/>
    <col min="12061" max="12061" width="5.28515625" style="245" customWidth="1"/>
    <col min="12062" max="12062" width="7.140625" style="245" customWidth="1"/>
    <col min="12063" max="12063" width="8" style="245" customWidth="1"/>
    <col min="12064" max="12064" width="12.140625" style="245" customWidth="1"/>
    <col min="12065" max="12288" width="9.140625" style="245"/>
    <col min="12289" max="12289" width="0" style="245" hidden="1" customWidth="1"/>
    <col min="12290" max="12290" width="17.7109375" style="245" customWidth="1"/>
    <col min="12291" max="12291" width="6" style="245" customWidth="1"/>
    <col min="12292" max="12292" width="47" style="245" customWidth="1"/>
    <col min="12293" max="12293" width="6.85546875" style="245" customWidth="1"/>
    <col min="12294" max="12294" width="29.7109375" style="245" customWidth="1"/>
    <col min="12295" max="12295" width="30.28515625" style="245" customWidth="1"/>
    <col min="12296" max="12299" width="7" style="245" customWidth="1"/>
    <col min="12300" max="12300" width="8.85546875" style="245" bestFit="1" customWidth="1"/>
    <col min="12301" max="12311" width="0" style="245" hidden="1" customWidth="1"/>
    <col min="12312" max="12312" width="18.140625" style="245" customWidth="1"/>
    <col min="12313" max="12315" width="2.85546875" style="245" customWidth="1"/>
    <col min="12316" max="12316" width="2.5703125" style="245" customWidth="1"/>
    <col min="12317" max="12317" width="5.28515625" style="245" customWidth="1"/>
    <col min="12318" max="12318" width="7.140625" style="245" customWidth="1"/>
    <col min="12319" max="12319" width="8" style="245" customWidth="1"/>
    <col min="12320" max="12320" width="12.140625" style="245" customWidth="1"/>
    <col min="12321" max="12544" width="9.140625" style="245"/>
    <col min="12545" max="12545" width="0" style="245" hidden="1" customWidth="1"/>
    <col min="12546" max="12546" width="17.7109375" style="245" customWidth="1"/>
    <col min="12547" max="12547" width="6" style="245" customWidth="1"/>
    <col min="12548" max="12548" width="47" style="245" customWidth="1"/>
    <col min="12549" max="12549" width="6.85546875" style="245" customWidth="1"/>
    <col min="12550" max="12550" width="29.7109375" style="245" customWidth="1"/>
    <col min="12551" max="12551" width="30.28515625" style="245" customWidth="1"/>
    <col min="12552" max="12555" width="7" style="245" customWidth="1"/>
    <col min="12556" max="12556" width="8.85546875" style="245" bestFit="1" customWidth="1"/>
    <col min="12557" max="12567" width="0" style="245" hidden="1" customWidth="1"/>
    <col min="12568" max="12568" width="18.140625" style="245" customWidth="1"/>
    <col min="12569" max="12571" width="2.85546875" style="245" customWidth="1"/>
    <col min="12572" max="12572" width="2.5703125" style="245" customWidth="1"/>
    <col min="12573" max="12573" width="5.28515625" style="245" customWidth="1"/>
    <col min="12574" max="12574" width="7.140625" style="245" customWidth="1"/>
    <col min="12575" max="12575" width="8" style="245" customWidth="1"/>
    <col min="12576" max="12576" width="12.140625" style="245" customWidth="1"/>
    <col min="12577" max="12800" width="9.140625" style="245"/>
    <col min="12801" max="12801" width="0" style="245" hidden="1" customWidth="1"/>
    <col min="12802" max="12802" width="17.7109375" style="245" customWidth="1"/>
    <col min="12803" max="12803" width="6" style="245" customWidth="1"/>
    <col min="12804" max="12804" width="47" style="245" customWidth="1"/>
    <col min="12805" max="12805" width="6.85546875" style="245" customWidth="1"/>
    <col min="12806" max="12806" width="29.7109375" style="245" customWidth="1"/>
    <col min="12807" max="12807" width="30.28515625" style="245" customWidth="1"/>
    <col min="12808" max="12811" width="7" style="245" customWidth="1"/>
    <col min="12812" max="12812" width="8.85546875" style="245" bestFit="1" customWidth="1"/>
    <col min="12813" max="12823" width="0" style="245" hidden="1" customWidth="1"/>
    <col min="12824" max="12824" width="18.140625" style="245" customWidth="1"/>
    <col min="12825" max="12827" width="2.85546875" style="245" customWidth="1"/>
    <col min="12828" max="12828" width="2.5703125" style="245" customWidth="1"/>
    <col min="12829" max="12829" width="5.28515625" style="245" customWidth="1"/>
    <col min="12830" max="12830" width="7.140625" style="245" customWidth="1"/>
    <col min="12831" max="12831" width="8" style="245" customWidth="1"/>
    <col min="12832" max="12832" width="12.140625" style="245" customWidth="1"/>
    <col min="12833" max="13056" width="9.140625" style="245"/>
    <col min="13057" max="13057" width="0" style="245" hidden="1" customWidth="1"/>
    <col min="13058" max="13058" width="17.7109375" style="245" customWidth="1"/>
    <col min="13059" max="13059" width="6" style="245" customWidth="1"/>
    <col min="13060" max="13060" width="47" style="245" customWidth="1"/>
    <col min="13061" max="13061" width="6.85546875" style="245" customWidth="1"/>
    <col min="13062" max="13062" width="29.7109375" style="245" customWidth="1"/>
    <col min="13063" max="13063" width="30.28515625" style="245" customWidth="1"/>
    <col min="13064" max="13067" width="7" style="245" customWidth="1"/>
    <col min="13068" max="13068" width="8.85546875" style="245" bestFit="1" customWidth="1"/>
    <col min="13069" max="13079" width="0" style="245" hidden="1" customWidth="1"/>
    <col min="13080" max="13080" width="18.140625" style="245" customWidth="1"/>
    <col min="13081" max="13083" width="2.85546875" style="245" customWidth="1"/>
    <col min="13084" max="13084" width="2.5703125" style="245" customWidth="1"/>
    <col min="13085" max="13085" width="5.28515625" style="245" customWidth="1"/>
    <col min="13086" max="13086" width="7.140625" style="245" customWidth="1"/>
    <col min="13087" max="13087" width="8" style="245" customWidth="1"/>
    <col min="13088" max="13088" width="12.140625" style="245" customWidth="1"/>
    <col min="13089" max="13312" width="9.140625" style="245"/>
    <col min="13313" max="13313" width="0" style="245" hidden="1" customWidth="1"/>
    <col min="13314" max="13314" width="17.7109375" style="245" customWidth="1"/>
    <col min="13315" max="13315" width="6" style="245" customWidth="1"/>
    <col min="13316" max="13316" width="47" style="245" customWidth="1"/>
    <col min="13317" max="13317" width="6.85546875" style="245" customWidth="1"/>
    <col min="13318" max="13318" width="29.7109375" style="245" customWidth="1"/>
    <col min="13319" max="13319" width="30.28515625" style="245" customWidth="1"/>
    <col min="13320" max="13323" width="7" style="245" customWidth="1"/>
    <col min="13324" max="13324" width="8.85546875" style="245" bestFit="1" customWidth="1"/>
    <col min="13325" max="13335" width="0" style="245" hidden="1" customWidth="1"/>
    <col min="13336" max="13336" width="18.140625" style="245" customWidth="1"/>
    <col min="13337" max="13339" width="2.85546875" style="245" customWidth="1"/>
    <col min="13340" max="13340" width="2.5703125" style="245" customWidth="1"/>
    <col min="13341" max="13341" width="5.28515625" style="245" customWidth="1"/>
    <col min="13342" max="13342" width="7.140625" style="245" customWidth="1"/>
    <col min="13343" max="13343" width="8" style="245" customWidth="1"/>
    <col min="13344" max="13344" width="12.140625" style="245" customWidth="1"/>
    <col min="13345" max="13568" width="9.140625" style="245"/>
    <col min="13569" max="13569" width="0" style="245" hidden="1" customWidth="1"/>
    <col min="13570" max="13570" width="17.7109375" style="245" customWidth="1"/>
    <col min="13571" max="13571" width="6" style="245" customWidth="1"/>
    <col min="13572" max="13572" width="47" style="245" customWidth="1"/>
    <col min="13573" max="13573" width="6.85546875" style="245" customWidth="1"/>
    <col min="13574" max="13574" width="29.7109375" style="245" customWidth="1"/>
    <col min="13575" max="13575" width="30.28515625" style="245" customWidth="1"/>
    <col min="13576" max="13579" width="7" style="245" customWidth="1"/>
    <col min="13580" max="13580" width="8.85546875" style="245" bestFit="1" customWidth="1"/>
    <col min="13581" max="13591" width="0" style="245" hidden="1" customWidth="1"/>
    <col min="13592" max="13592" width="18.140625" style="245" customWidth="1"/>
    <col min="13593" max="13595" width="2.85546875" style="245" customWidth="1"/>
    <col min="13596" max="13596" width="2.5703125" style="245" customWidth="1"/>
    <col min="13597" max="13597" width="5.28515625" style="245" customWidth="1"/>
    <col min="13598" max="13598" width="7.140625" style="245" customWidth="1"/>
    <col min="13599" max="13599" width="8" style="245" customWidth="1"/>
    <col min="13600" max="13600" width="12.140625" style="245" customWidth="1"/>
    <col min="13601" max="13824" width="9.140625" style="245"/>
    <col min="13825" max="13825" width="0" style="245" hidden="1" customWidth="1"/>
    <col min="13826" max="13826" width="17.7109375" style="245" customWidth="1"/>
    <col min="13827" max="13827" width="6" style="245" customWidth="1"/>
    <col min="13828" max="13828" width="47" style="245" customWidth="1"/>
    <col min="13829" max="13829" width="6.85546875" style="245" customWidth="1"/>
    <col min="13830" max="13830" width="29.7109375" style="245" customWidth="1"/>
    <col min="13831" max="13831" width="30.28515625" style="245" customWidth="1"/>
    <col min="13832" max="13835" width="7" style="245" customWidth="1"/>
    <col min="13836" max="13836" width="8.85546875" style="245" bestFit="1" customWidth="1"/>
    <col min="13837" max="13847" width="0" style="245" hidden="1" customWidth="1"/>
    <col min="13848" max="13848" width="18.140625" style="245" customWidth="1"/>
    <col min="13849" max="13851" width="2.85546875" style="245" customWidth="1"/>
    <col min="13852" max="13852" width="2.5703125" style="245" customWidth="1"/>
    <col min="13853" max="13853" width="5.28515625" style="245" customWidth="1"/>
    <col min="13854" max="13854" width="7.140625" style="245" customWidth="1"/>
    <col min="13855" max="13855" width="8" style="245" customWidth="1"/>
    <col min="13856" max="13856" width="12.140625" style="245" customWidth="1"/>
    <col min="13857" max="14080" width="9.140625" style="245"/>
    <col min="14081" max="14081" width="0" style="245" hidden="1" customWidth="1"/>
    <col min="14082" max="14082" width="17.7109375" style="245" customWidth="1"/>
    <col min="14083" max="14083" width="6" style="245" customWidth="1"/>
    <col min="14084" max="14084" width="47" style="245" customWidth="1"/>
    <col min="14085" max="14085" width="6.85546875" style="245" customWidth="1"/>
    <col min="14086" max="14086" width="29.7109375" style="245" customWidth="1"/>
    <col min="14087" max="14087" width="30.28515625" style="245" customWidth="1"/>
    <col min="14088" max="14091" width="7" style="245" customWidth="1"/>
    <col min="14092" max="14092" width="8.85546875" style="245" bestFit="1" customWidth="1"/>
    <col min="14093" max="14103" width="0" style="245" hidden="1" customWidth="1"/>
    <col min="14104" max="14104" width="18.140625" style="245" customWidth="1"/>
    <col min="14105" max="14107" width="2.85546875" style="245" customWidth="1"/>
    <col min="14108" max="14108" width="2.5703125" style="245" customWidth="1"/>
    <col min="14109" max="14109" width="5.28515625" style="245" customWidth="1"/>
    <col min="14110" max="14110" width="7.140625" style="245" customWidth="1"/>
    <col min="14111" max="14111" width="8" style="245" customWidth="1"/>
    <col min="14112" max="14112" width="12.140625" style="245" customWidth="1"/>
    <col min="14113" max="14336" width="9.140625" style="245"/>
    <col min="14337" max="14337" width="0" style="245" hidden="1" customWidth="1"/>
    <col min="14338" max="14338" width="17.7109375" style="245" customWidth="1"/>
    <col min="14339" max="14339" width="6" style="245" customWidth="1"/>
    <col min="14340" max="14340" width="47" style="245" customWidth="1"/>
    <col min="14341" max="14341" width="6.85546875" style="245" customWidth="1"/>
    <col min="14342" max="14342" width="29.7109375" style="245" customWidth="1"/>
    <col min="14343" max="14343" width="30.28515625" style="245" customWidth="1"/>
    <col min="14344" max="14347" width="7" style="245" customWidth="1"/>
    <col min="14348" max="14348" width="8.85546875" style="245" bestFit="1" customWidth="1"/>
    <col min="14349" max="14359" width="0" style="245" hidden="1" customWidth="1"/>
    <col min="14360" max="14360" width="18.140625" style="245" customWidth="1"/>
    <col min="14361" max="14363" width="2.85546875" style="245" customWidth="1"/>
    <col min="14364" max="14364" width="2.5703125" style="245" customWidth="1"/>
    <col min="14365" max="14365" width="5.28515625" style="245" customWidth="1"/>
    <col min="14366" max="14366" width="7.140625" style="245" customWidth="1"/>
    <col min="14367" max="14367" width="8" style="245" customWidth="1"/>
    <col min="14368" max="14368" width="12.140625" style="245" customWidth="1"/>
    <col min="14369" max="14592" width="9.140625" style="245"/>
    <col min="14593" max="14593" width="0" style="245" hidden="1" customWidth="1"/>
    <col min="14594" max="14594" width="17.7109375" style="245" customWidth="1"/>
    <col min="14595" max="14595" width="6" style="245" customWidth="1"/>
    <col min="14596" max="14596" width="47" style="245" customWidth="1"/>
    <col min="14597" max="14597" width="6.85546875" style="245" customWidth="1"/>
    <col min="14598" max="14598" width="29.7109375" style="245" customWidth="1"/>
    <col min="14599" max="14599" width="30.28515625" style="245" customWidth="1"/>
    <col min="14600" max="14603" width="7" style="245" customWidth="1"/>
    <col min="14604" max="14604" width="8.85546875" style="245" bestFit="1" customWidth="1"/>
    <col min="14605" max="14615" width="0" style="245" hidden="1" customWidth="1"/>
    <col min="14616" max="14616" width="18.140625" style="245" customWidth="1"/>
    <col min="14617" max="14619" width="2.85546875" style="245" customWidth="1"/>
    <col min="14620" max="14620" width="2.5703125" style="245" customWidth="1"/>
    <col min="14621" max="14621" width="5.28515625" style="245" customWidth="1"/>
    <col min="14622" max="14622" width="7.140625" style="245" customWidth="1"/>
    <col min="14623" max="14623" width="8" style="245" customWidth="1"/>
    <col min="14624" max="14624" width="12.140625" style="245" customWidth="1"/>
    <col min="14625" max="14848" width="9.140625" style="245"/>
    <col min="14849" max="14849" width="0" style="245" hidden="1" customWidth="1"/>
    <col min="14850" max="14850" width="17.7109375" style="245" customWidth="1"/>
    <col min="14851" max="14851" width="6" style="245" customWidth="1"/>
    <col min="14852" max="14852" width="47" style="245" customWidth="1"/>
    <col min="14853" max="14853" width="6.85546875" style="245" customWidth="1"/>
    <col min="14854" max="14854" width="29.7109375" style="245" customWidth="1"/>
    <col min="14855" max="14855" width="30.28515625" style="245" customWidth="1"/>
    <col min="14856" max="14859" width="7" style="245" customWidth="1"/>
    <col min="14860" max="14860" width="8.85546875" style="245" bestFit="1" customWidth="1"/>
    <col min="14861" max="14871" width="0" style="245" hidden="1" customWidth="1"/>
    <col min="14872" max="14872" width="18.140625" style="245" customWidth="1"/>
    <col min="14873" max="14875" width="2.85546875" style="245" customWidth="1"/>
    <col min="14876" max="14876" width="2.5703125" style="245" customWidth="1"/>
    <col min="14877" max="14877" width="5.28515625" style="245" customWidth="1"/>
    <col min="14878" max="14878" width="7.140625" style="245" customWidth="1"/>
    <col min="14879" max="14879" width="8" style="245" customWidth="1"/>
    <col min="14880" max="14880" width="12.140625" style="245" customWidth="1"/>
    <col min="14881" max="15104" width="9.140625" style="245"/>
    <col min="15105" max="15105" width="0" style="245" hidden="1" customWidth="1"/>
    <col min="15106" max="15106" width="17.7109375" style="245" customWidth="1"/>
    <col min="15107" max="15107" width="6" style="245" customWidth="1"/>
    <col min="15108" max="15108" width="47" style="245" customWidth="1"/>
    <col min="15109" max="15109" width="6.85546875" style="245" customWidth="1"/>
    <col min="15110" max="15110" width="29.7109375" style="245" customWidth="1"/>
    <col min="15111" max="15111" width="30.28515625" style="245" customWidth="1"/>
    <col min="15112" max="15115" width="7" style="245" customWidth="1"/>
    <col min="15116" max="15116" width="8.85546875" style="245" bestFit="1" customWidth="1"/>
    <col min="15117" max="15127" width="0" style="245" hidden="1" customWidth="1"/>
    <col min="15128" max="15128" width="18.140625" style="245" customWidth="1"/>
    <col min="15129" max="15131" width="2.85546875" style="245" customWidth="1"/>
    <col min="15132" max="15132" width="2.5703125" style="245" customWidth="1"/>
    <col min="15133" max="15133" width="5.28515625" style="245" customWidth="1"/>
    <col min="15134" max="15134" width="7.140625" style="245" customWidth="1"/>
    <col min="15135" max="15135" width="8" style="245" customWidth="1"/>
    <col min="15136" max="15136" width="12.140625" style="245" customWidth="1"/>
    <col min="15137" max="15360" width="9.140625" style="245"/>
    <col min="15361" max="15361" width="0" style="245" hidden="1" customWidth="1"/>
    <col min="15362" max="15362" width="17.7109375" style="245" customWidth="1"/>
    <col min="15363" max="15363" width="6" style="245" customWidth="1"/>
    <col min="15364" max="15364" width="47" style="245" customWidth="1"/>
    <col min="15365" max="15365" width="6.85546875" style="245" customWidth="1"/>
    <col min="15366" max="15366" width="29.7109375" style="245" customWidth="1"/>
    <col min="15367" max="15367" width="30.28515625" style="245" customWidth="1"/>
    <col min="15368" max="15371" width="7" style="245" customWidth="1"/>
    <col min="15372" max="15372" width="8.85546875" style="245" bestFit="1" customWidth="1"/>
    <col min="15373" max="15383" width="0" style="245" hidden="1" customWidth="1"/>
    <col min="15384" max="15384" width="18.140625" style="245" customWidth="1"/>
    <col min="15385" max="15387" width="2.85546875" style="245" customWidth="1"/>
    <col min="15388" max="15388" width="2.5703125" style="245" customWidth="1"/>
    <col min="15389" max="15389" width="5.28515625" style="245" customWidth="1"/>
    <col min="15390" max="15390" width="7.140625" style="245" customWidth="1"/>
    <col min="15391" max="15391" width="8" style="245" customWidth="1"/>
    <col min="15392" max="15392" width="12.140625" style="245" customWidth="1"/>
    <col min="15393" max="15616" width="9.140625" style="245"/>
    <col min="15617" max="15617" width="0" style="245" hidden="1" customWidth="1"/>
    <col min="15618" max="15618" width="17.7109375" style="245" customWidth="1"/>
    <col min="15619" max="15619" width="6" style="245" customWidth="1"/>
    <col min="15620" max="15620" width="47" style="245" customWidth="1"/>
    <col min="15621" max="15621" width="6.85546875" style="245" customWidth="1"/>
    <col min="15622" max="15622" width="29.7109375" style="245" customWidth="1"/>
    <col min="15623" max="15623" width="30.28515625" style="245" customWidth="1"/>
    <col min="15624" max="15627" width="7" style="245" customWidth="1"/>
    <col min="15628" max="15628" width="8.85546875" style="245" bestFit="1" customWidth="1"/>
    <col min="15629" max="15639" width="0" style="245" hidden="1" customWidth="1"/>
    <col min="15640" max="15640" width="18.140625" style="245" customWidth="1"/>
    <col min="15641" max="15643" width="2.85546875" style="245" customWidth="1"/>
    <col min="15644" max="15644" width="2.5703125" style="245" customWidth="1"/>
    <col min="15645" max="15645" width="5.28515625" style="245" customWidth="1"/>
    <col min="15646" max="15646" width="7.140625" style="245" customWidth="1"/>
    <col min="15647" max="15647" width="8" style="245" customWidth="1"/>
    <col min="15648" max="15648" width="12.140625" style="245" customWidth="1"/>
    <col min="15649" max="15872" width="9.140625" style="245"/>
    <col min="15873" max="15873" width="0" style="245" hidden="1" customWidth="1"/>
    <col min="15874" max="15874" width="17.7109375" style="245" customWidth="1"/>
    <col min="15875" max="15875" width="6" style="245" customWidth="1"/>
    <col min="15876" max="15876" width="47" style="245" customWidth="1"/>
    <col min="15877" max="15877" width="6.85546875" style="245" customWidth="1"/>
    <col min="15878" max="15878" width="29.7109375" style="245" customWidth="1"/>
    <col min="15879" max="15879" width="30.28515625" style="245" customWidth="1"/>
    <col min="15880" max="15883" width="7" style="245" customWidth="1"/>
    <col min="15884" max="15884" width="8.85546875" style="245" bestFit="1" customWidth="1"/>
    <col min="15885" max="15895" width="0" style="245" hidden="1" customWidth="1"/>
    <col min="15896" max="15896" width="18.140625" style="245" customWidth="1"/>
    <col min="15897" max="15899" width="2.85546875" style="245" customWidth="1"/>
    <col min="15900" max="15900" width="2.5703125" style="245" customWidth="1"/>
    <col min="15901" max="15901" width="5.28515625" style="245" customWidth="1"/>
    <col min="15902" max="15902" width="7.140625" style="245" customWidth="1"/>
    <col min="15903" max="15903" width="8" style="245" customWidth="1"/>
    <col min="15904" max="15904" width="12.140625" style="245" customWidth="1"/>
    <col min="15905" max="16128" width="9.140625" style="245"/>
    <col min="16129" max="16129" width="0" style="245" hidden="1" customWidth="1"/>
    <col min="16130" max="16130" width="17.7109375" style="245" customWidth="1"/>
    <col min="16131" max="16131" width="6" style="245" customWidth="1"/>
    <col min="16132" max="16132" width="47" style="245" customWidth="1"/>
    <col min="16133" max="16133" width="6.85546875" style="245" customWidth="1"/>
    <col min="16134" max="16134" width="29.7109375" style="245" customWidth="1"/>
    <col min="16135" max="16135" width="30.28515625" style="245" customWidth="1"/>
    <col min="16136" max="16139" width="7" style="245" customWidth="1"/>
    <col min="16140" max="16140" width="8.85546875" style="245" bestFit="1" customWidth="1"/>
    <col min="16141" max="16151" width="0" style="245" hidden="1" customWidth="1"/>
    <col min="16152" max="16152" width="18.140625" style="245" customWidth="1"/>
    <col min="16153" max="16155" width="2.85546875" style="245" customWidth="1"/>
    <col min="16156" max="16156" width="2.5703125" style="245" customWidth="1"/>
    <col min="16157" max="16157" width="5.28515625" style="245" customWidth="1"/>
    <col min="16158" max="16158" width="7.140625" style="245" customWidth="1"/>
    <col min="16159" max="16159" width="8" style="245" customWidth="1"/>
    <col min="16160" max="16160" width="12.140625" style="245" customWidth="1"/>
    <col min="16161" max="16384" width="9.140625" style="245"/>
  </cols>
  <sheetData>
    <row r="1" spans="1:32" s="227" customFormat="1" ht="0.75" hidden="1" customHeight="1" x14ac:dyDescent="0.2">
      <c r="A1" s="221"/>
      <c r="B1" s="221"/>
      <c r="C1" s="221"/>
      <c r="D1" s="573" t="s">
        <v>283</v>
      </c>
      <c r="E1" s="574"/>
      <c r="F1" s="222"/>
      <c r="G1" s="223"/>
      <c r="H1" s="575">
        <v>6000</v>
      </c>
      <c r="I1" s="575"/>
      <c r="J1" s="575"/>
      <c r="K1" s="224"/>
      <c r="L1" s="225"/>
      <c r="M1" s="225"/>
      <c r="N1" s="225"/>
      <c r="O1" s="225"/>
      <c r="P1" s="225"/>
      <c r="Q1" s="226"/>
      <c r="R1" s="226"/>
      <c r="W1" s="226"/>
      <c r="X1" s="226"/>
      <c r="AC1" s="228"/>
    </row>
    <row r="2" spans="1:32" s="227" customFormat="1" ht="14.25" hidden="1" x14ac:dyDescent="0.2">
      <c r="A2" s="221"/>
      <c r="B2" s="221"/>
      <c r="C2" s="221"/>
      <c r="D2" s="576" t="s">
        <v>282</v>
      </c>
      <c r="E2" s="577"/>
      <c r="F2" s="229"/>
      <c r="G2" s="230"/>
      <c r="H2" s="578" t="str">
        <f>IF(O9&gt;0,H1/O9,"0")</f>
        <v>0</v>
      </c>
      <c r="I2" s="578" t="str">
        <f>IF(N9&gt;0,I1/N9,"0")</f>
        <v>0</v>
      </c>
      <c r="J2" s="578" t="str">
        <f>IF(O9&gt;0,J1/O9,"0")</f>
        <v>0</v>
      </c>
      <c r="K2" s="224"/>
      <c r="L2" s="225"/>
      <c r="M2" s="225"/>
      <c r="N2" s="225"/>
      <c r="O2" s="225"/>
      <c r="P2" s="225"/>
      <c r="Q2" s="226"/>
      <c r="R2" s="226"/>
      <c r="W2" s="226"/>
      <c r="X2" s="226"/>
      <c r="AC2" s="228"/>
    </row>
    <row r="3" spans="1:32" s="227" customFormat="1" ht="14.25" hidden="1" x14ac:dyDescent="0.2">
      <c r="A3" s="221"/>
      <c r="B3" s="221"/>
      <c r="C3" s="221"/>
      <c r="D3" s="576" t="s">
        <v>281</v>
      </c>
      <c r="E3" s="577"/>
      <c r="F3" s="229"/>
      <c r="G3" s="230"/>
      <c r="H3" s="579" t="str">
        <f>IF($O$9&gt;0,R9/$O$9,"0")</f>
        <v>0</v>
      </c>
      <c r="I3" s="579" t="str">
        <f>IF($N$9&gt;0,R9/$N$9,"0")</f>
        <v>0</v>
      </c>
      <c r="J3" s="579" t="str">
        <f>IF($N$9&gt;0,S9/$N$9,"0")</f>
        <v>0</v>
      </c>
      <c r="K3" s="224"/>
      <c r="L3" s="225"/>
      <c r="M3" s="225"/>
      <c r="N3" s="225"/>
      <c r="O3" s="225"/>
      <c r="P3" s="225"/>
      <c r="Q3" s="226"/>
      <c r="R3" s="226"/>
      <c r="W3" s="226"/>
      <c r="X3" s="226"/>
      <c r="AC3" s="228"/>
    </row>
    <row r="4" spans="1:32" s="227" customFormat="1" ht="14.25" hidden="1" x14ac:dyDescent="0.2">
      <c r="A4" s="221"/>
      <c r="B4" s="221"/>
      <c r="C4" s="221"/>
      <c r="D4" s="231"/>
      <c r="E4" s="232"/>
      <c r="F4" s="232"/>
      <c r="G4" s="233" t="s">
        <v>280</v>
      </c>
      <c r="I4" s="224"/>
      <c r="J4" s="224"/>
      <c r="K4" s="224"/>
      <c r="L4" s="224"/>
      <c r="M4" s="234">
        <f>IF($L$9&gt;0,Y9/$L$9,"0")</f>
        <v>0</v>
      </c>
      <c r="N4" s="224"/>
      <c r="O4" s="235"/>
      <c r="P4" s="224"/>
      <c r="W4" s="236"/>
      <c r="X4" s="226"/>
      <c r="AC4" s="228"/>
    </row>
    <row r="5" spans="1:32" s="227" customFormat="1" ht="15" hidden="1" thickBot="1" x14ac:dyDescent="0.25">
      <c r="A5" s="221"/>
      <c r="B5" s="221"/>
      <c r="C5" s="221"/>
      <c r="D5" s="231"/>
      <c r="E5" s="232"/>
      <c r="F5" s="232"/>
      <c r="G5" s="237" t="s">
        <v>279</v>
      </c>
      <c r="I5" s="224"/>
      <c r="J5" s="224"/>
      <c r="K5" s="224"/>
      <c r="L5" s="224"/>
      <c r="M5" s="238">
        <f>IF($L$9&gt;0,AE9/$L$9,"0")</f>
        <v>0</v>
      </c>
      <c r="N5" s="224"/>
      <c r="O5" s="235"/>
      <c r="P5" s="224"/>
      <c r="W5" s="236"/>
      <c r="X5" s="226"/>
      <c r="AC5" s="228"/>
    </row>
    <row r="6" spans="1:32" ht="18" customHeight="1" thickBot="1" x14ac:dyDescent="0.3">
      <c r="A6" s="239"/>
      <c r="B6" s="239"/>
      <c r="C6" s="239"/>
      <c r="D6" s="240"/>
      <c r="E6" s="241"/>
      <c r="F6" s="241"/>
      <c r="G6" s="240"/>
      <c r="H6" s="242"/>
      <c r="I6" s="243"/>
      <c r="J6" s="243"/>
      <c r="K6" s="243"/>
      <c r="L6" s="243"/>
      <c r="M6" s="243"/>
      <c r="N6" s="243"/>
      <c r="O6" s="244"/>
      <c r="P6" s="243"/>
    </row>
    <row r="7" spans="1:32" ht="18" customHeight="1" thickBot="1" x14ac:dyDescent="0.3">
      <c r="A7" s="249"/>
      <c r="B7" s="250"/>
      <c r="C7" s="250"/>
      <c r="D7" s="251" t="s">
        <v>295</v>
      </c>
      <c r="E7" s="252"/>
      <c r="F7" s="252"/>
      <c r="G7" s="252"/>
      <c r="H7" s="569" t="s">
        <v>296</v>
      </c>
      <c r="I7" s="570"/>
      <c r="J7" s="570"/>
      <c r="K7" s="570"/>
      <c r="L7" s="570"/>
      <c r="M7" s="570"/>
      <c r="N7" s="570"/>
      <c r="O7" s="570"/>
      <c r="P7" s="570"/>
      <c r="Q7" s="570"/>
      <c r="R7" s="570"/>
      <c r="S7" s="570"/>
      <c r="T7" s="570"/>
      <c r="U7" s="570"/>
      <c r="V7" s="570"/>
      <c r="W7" s="571"/>
    </row>
    <row r="8" spans="1:32" ht="123.75" customHeight="1" x14ac:dyDescent="0.25">
      <c r="A8" s="253" t="s">
        <v>278</v>
      </c>
      <c r="B8" s="254" t="s">
        <v>297</v>
      </c>
      <c r="C8" s="254" t="s">
        <v>287</v>
      </c>
      <c r="D8" s="255" t="s">
        <v>298</v>
      </c>
      <c r="E8" s="256" t="s">
        <v>299</v>
      </c>
      <c r="F8" s="257" t="s">
        <v>277</v>
      </c>
      <c r="G8" s="258" t="s">
        <v>300</v>
      </c>
      <c r="H8" s="254" t="s">
        <v>276</v>
      </c>
      <c r="I8" s="254" t="s">
        <v>275</v>
      </c>
      <c r="J8" s="254" t="s">
        <v>274</v>
      </c>
      <c r="K8" s="254" t="s">
        <v>273</v>
      </c>
      <c r="L8" s="259" t="s">
        <v>272</v>
      </c>
      <c r="M8" s="260" t="s">
        <v>271</v>
      </c>
      <c r="N8" s="261" t="s">
        <v>270</v>
      </c>
      <c r="O8" s="262" t="s">
        <v>262</v>
      </c>
      <c r="P8" s="263" t="s">
        <v>269</v>
      </c>
      <c r="Q8" s="264" t="s">
        <v>268</v>
      </c>
      <c r="R8" s="265" t="s">
        <v>265</v>
      </c>
      <c r="S8" s="265" t="s">
        <v>267</v>
      </c>
      <c r="T8" s="266" t="s">
        <v>265</v>
      </c>
      <c r="U8" s="265" t="s">
        <v>266</v>
      </c>
      <c r="V8" s="266" t="s">
        <v>265</v>
      </c>
      <c r="W8" s="267" t="s">
        <v>264</v>
      </c>
      <c r="X8" s="268"/>
      <c r="Y8" s="572" t="s">
        <v>263</v>
      </c>
      <c r="Z8" s="572"/>
      <c r="AA8" s="572"/>
      <c r="AB8" s="572"/>
      <c r="AC8" s="572"/>
      <c r="AD8" s="269" t="s">
        <v>262</v>
      </c>
      <c r="AE8" s="269" t="s">
        <v>261</v>
      </c>
      <c r="AF8" s="269" t="s">
        <v>258</v>
      </c>
    </row>
    <row r="9" spans="1:32" x14ac:dyDescent="0.2">
      <c r="A9" s="270" t="s">
        <v>260</v>
      </c>
      <c r="B9" s="271"/>
      <c r="C9" s="272"/>
      <c r="D9" s="273" t="s">
        <v>260</v>
      </c>
      <c r="E9" s="274" t="s">
        <v>260</v>
      </c>
      <c r="F9" s="274"/>
      <c r="G9" s="275" t="s">
        <v>260</v>
      </c>
      <c r="H9" s="276"/>
      <c r="I9" s="276"/>
      <c r="J9" s="276"/>
      <c r="K9" s="276"/>
      <c r="L9" s="277">
        <f>SUM(L10:L24)</f>
        <v>820</v>
      </c>
      <c r="M9" s="278">
        <f>SUM(M10:M24)</f>
        <v>0.90853658536585369</v>
      </c>
      <c r="N9" s="279">
        <f>SUM(N10:N24)</f>
        <v>0</v>
      </c>
      <c r="O9" s="280">
        <f>SUM(O10:O24)</f>
        <v>0</v>
      </c>
      <c r="P9" s="281">
        <f>SUM(P10:P24)</f>
        <v>0</v>
      </c>
      <c r="Q9" s="282" t="s">
        <v>259</v>
      </c>
      <c r="R9" s="283">
        <f>SUM(R10:R24)</f>
        <v>0</v>
      </c>
      <c r="S9" s="282" t="s">
        <v>259</v>
      </c>
      <c r="T9" s="282">
        <f>SUM(T10:T24)</f>
        <v>0</v>
      </c>
      <c r="U9" s="282" t="s">
        <v>259</v>
      </c>
      <c r="V9" s="282">
        <f>SUM(V10:V24)</f>
        <v>0</v>
      </c>
      <c r="W9" s="284">
        <f>SUM(W10:W24)</f>
        <v>0</v>
      </c>
      <c r="X9" s="285"/>
    </row>
    <row r="10" spans="1:32" ht="159.75" customHeight="1" x14ac:dyDescent="0.2">
      <c r="A10" s="286"/>
      <c r="B10" s="74" t="s">
        <v>301</v>
      </c>
      <c r="C10" s="75">
        <v>1</v>
      </c>
      <c r="D10" s="177" t="s">
        <v>284</v>
      </c>
      <c r="E10" s="75" t="s">
        <v>302</v>
      </c>
      <c r="F10" s="77" t="s">
        <v>294</v>
      </c>
      <c r="G10" s="78" t="s">
        <v>303</v>
      </c>
      <c r="H10" s="72" t="s">
        <v>291</v>
      </c>
      <c r="I10" s="72" t="s">
        <v>291</v>
      </c>
      <c r="J10" s="72" t="s">
        <v>291</v>
      </c>
      <c r="K10" s="72" t="s">
        <v>292</v>
      </c>
      <c r="L10" s="73">
        <f>AE10</f>
        <v>75</v>
      </c>
      <c r="M10" s="287">
        <f>AF10</f>
        <v>9.1463414634146339E-2</v>
      </c>
      <c r="N10" s="72"/>
      <c r="O10" s="288">
        <f>AD10</f>
        <v>0</v>
      </c>
      <c r="P10" s="289"/>
      <c r="Q10" s="290"/>
      <c r="R10" s="291">
        <f>L10*Q10</f>
        <v>0</v>
      </c>
      <c r="S10" s="292">
        <v>0</v>
      </c>
      <c r="T10" s="293"/>
      <c r="U10" s="292"/>
      <c r="V10" s="293"/>
      <c r="W10" s="294">
        <f>(P10*Q10)</f>
        <v>0</v>
      </c>
      <c r="Y10" s="295">
        <f>IF(H10="A",5,(IF(H10="M",3,(IF(H10="B",1,"")))))</f>
        <v>5</v>
      </c>
      <c r="Z10" s="295">
        <f>IF(I10="A",3,(IF(I10="M",2,IF(I10="b",1,""))))</f>
        <v>3</v>
      </c>
      <c r="AA10" s="295">
        <f>IF(J10="A",5,(IF(J10="M",3,IF(J10="B",1,""))))</f>
        <v>5</v>
      </c>
      <c r="AB10" s="295">
        <f>IF(K10="A",5,(IF(K10="M",3,IF(K10="B",1,""))))</f>
        <v>1</v>
      </c>
      <c r="AC10" s="296">
        <f>N10</f>
        <v>0</v>
      </c>
      <c r="AD10" s="297">
        <f>PRODUCT(Y10:AC10)</f>
        <v>0</v>
      </c>
      <c r="AE10" s="297">
        <f>PRODUCT(Y10:AB10)</f>
        <v>75</v>
      </c>
      <c r="AF10" s="298">
        <f>L10/$L$9</f>
        <v>9.1463414634146339E-2</v>
      </c>
    </row>
    <row r="11" spans="1:32" ht="99" customHeight="1" x14ac:dyDescent="0.2">
      <c r="A11" s="286"/>
      <c r="B11" s="299" t="s">
        <v>304</v>
      </c>
      <c r="C11" s="75">
        <v>2</v>
      </c>
      <c r="D11" s="177" t="s">
        <v>305</v>
      </c>
      <c r="E11" s="75" t="s">
        <v>306</v>
      </c>
      <c r="F11" s="300"/>
      <c r="G11" s="76" t="s">
        <v>307</v>
      </c>
      <c r="H11" s="72" t="s">
        <v>291</v>
      </c>
      <c r="I11" s="72" t="s">
        <v>291</v>
      </c>
      <c r="J11" s="72" t="s">
        <v>291</v>
      </c>
      <c r="K11" s="72" t="s">
        <v>292</v>
      </c>
      <c r="L11" s="73">
        <f>AE11</f>
        <v>75</v>
      </c>
      <c r="M11" s="287">
        <f>AF11</f>
        <v>9.1463414634146339E-2</v>
      </c>
      <c r="N11" s="72"/>
      <c r="O11" s="288">
        <f>AD11</f>
        <v>0</v>
      </c>
      <c r="P11" s="289"/>
      <c r="Q11" s="290"/>
      <c r="R11" s="291">
        <f t="shared" ref="R11:R23" si="0">L11*Q11</f>
        <v>0</v>
      </c>
      <c r="S11" s="292">
        <v>0</v>
      </c>
      <c r="T11" s="293"/>
      <c r="U11" s="292"/>
      <c r="V11" s="293"/>
      <c r="W11" s="294">
        <f t="shared" ref="W11:W24" si="1">(P11*Q11)</f>
        <v>0</v>
      </c>
      <c r="Y11" s="295">
        <f t="shared" ref="Y11:Y24" si="2">IF(H11="A",5,(IF(H11="M",3,(IF(H11="B",1,"")))))</f>
        <v>5</v>
      </c>
      <c r="Z11" s="295">
        <f t="shared" ref="Z11:Z24" si="3">IF(I11="A",3,(IF(I11="M",2,IF(I11="b",1,""))))</f>
        <v>3</v>
      </c>
      <c r="AA11" s="295">
        <f t="shared" ref="AA11:AB24" si="4">IF(J11="A",5,(IF(J11="M",3,IF(J11="B",1,""))))</f>
        <v>5</v>
      </c>
      <c r="AB11" s="295">
        <f t="shared" si="4"/>
        <v>1</v>
      </c>
      <c r="AC11" s="296">
        <f t="shared" ref="AC11:AC24" si="5">N11</f>
        <v>0</v>
      </c>
      <c r="AD11" s="297">
        <f t="shared" ref="AD11:AD24" si="6">PRODUCT(Y11:AC11)</f>
        <v>0</v>
      </c>
      <c r="AE11" s="297">
        <f t="shared" ref="AE11:AE24" si="7">PRODUCT(Y11:AB11)</f>
        <v>75</v>
      </c>
      <c r="AF11" s="298">
        <f t="shared" ref="AF11:AF21" si="8">L11/$L$9</f>
        <v>9.1463414634146339E-2</v>
      </c>
    </row>
    <row r="12" spans="1:32" ht="99" customHeight="1" x14ac:dyDescent="0.2">
      <c r="A12" s="286"/>
      <c r="B12" s="299" t="s">
        <v>304</v>
      </c>
      <c r="C12" s="75">
        <v>3</v>
      </c>
      <c r="D12" s="177" t="s">
        <v>308</v>
      </c>
      <c r="E12" s="75" t="s">
        <v>306</v>
      </c>
      <c r="F12" s="300"/>
      <c r="G12" s="76" t="s">
        <v>309</v>
      </c>
      <c r="H12" s="72" t="s">
        <v>291</v>
      </c>
      <c r="I12" s="72" t="s">
        <v>291</v>
      </c>
      <c r="J12" s="72" t="s">
        <v>291</v>
      </c>
      <c r="K12" s="72" t="s">
        <v>292</v>
      </c>
      <c r="L12" s="73">
        <f>AE12</f>
        <v>75</v>
      </c>
      <c r="M12" s="287"/>
      <c r="N12" s="72"/>
      <c r="O12" s="288"/>
      <c r="P12" s="289"/>
      <c r="Q12" s="290"/>
      <c r="R12" s="291"/>
      <c r="S12" s="292"/>
      <c r="T12" s="293"/>
      <c r="U12" s="292"/>
      <c r="V12" s="293"/>
      <c r="W12" s="294"/>
      <c r="Y12" s="295">
        <f>IF(H12="A",5,(IF(H12="M",3,(IF(H12="B",1,"")))))</f>
        <v>5</v>
      </c>
      <c r="Z12" s="295">
        <f>IF(I12="A",3,(IF(I12="M",2,IF(I12="b",1,""))))</f>
        <v>3</v>
      </c>
      <c r="AA12" s="295">
        <f>IF(J12="A",5,(IF(J12="M",3,IF(J12="B",1,""))))</f>
        <v>5</v>
      </c>
      <c r="AB12" s="295">
        <f>IF(K12="A",5,(IF(K12="M",3,IF(K12="B",1,""))))</f>
        <v>1</v>
      </c>
      <c r="AC12" s="296">
        <f>N12</f>
        <v>0</v>
      </c>
      <c r="AD12" s="297">
        <f>PRODUCT(Y12:AC12)</f>
        <v>0</v>
      </c>
      <c r="AE12" s="297">
        <f>PRODUCT(Y12:AB12)</f>
        <v>75</v>
      </c>
      <c r="AF12" s="298"/>
    </row>
    <row r="13" spans="1:32" ht="134.25" customHeight="1" x14ac:dyDescent="0.2">
      <c r="A13" s="286"/>
      <c r="B13" s="299" t="s">
        <v>304</v>
      </c>
      <c r="C13" s="75">
        <v>4</v>
      </c>
      <c r="D13" s="177" t="s">
        <v>310</v>
      </c>
      <c r="E13" s="75" t="s">
        <v>306</v>
      </c>
      <c r="F13" s="77" t="s">
        <v>311</v>
      </c>
      <c r="G13" s="76" t="s">
        <v>312</v>
      </c>
      <c r="H13" s="72" t="s">
        <v>291</v>
      </c>
      <c r="I13" s="72" t="s">
        <v>293</v>
      </c>
      <c r="J13" s="72" t="s">
        <v>291</v>
      </c>
      <c r="K13" s="72" t="s">
        <v>292</v>
      </c>
      <c r="L13" s="73">
        <f>AE13</f>
        <v>50</v>
      </c>
      <c r="M13" s="287">
        <f>AF13</f>
        <v>6.097560975609756E-2</v>
      </c>
      <c r="N13" s="72"/>
      <c r="O13" s="288">
        <f>AD13</f>
        <v>0</v>
      </c>
      <c r="P13" s="289"/>
      <c r="Q13" s="290"/>
      <c r="R13" s="291">
        <f>L13*Q13</f>
        <v>0</v>
      </c>
      <c r="S13" s="292">
        <v>1</v>
      </c>
      <c r="T13" s="293"/>
      <c r="U13" s="292"/>
      <c r="V13" s="293"/>
      <c r="W13" s="294">
        <f>(P13*Q13)</f>
        <v>0</v>
      </c>
      <c r="Y13" s="295">
        <f t="shared" si="2"/>
        <v>5</v>
      </c>
      <c r="Z13" s="295">
        <f t="shared" si="3"/>
        <v>2</v>
      </c>
      <c r="AA13" s="295">
        <f t="shared" si="4"/>
        <v>5</v>
      </c>
      <c r="AB13" s="295">
        <f t="shared" si="4"/>
        <v>1</v>
      </c>
      <c r="AC13" s="296">
        <f t="shared" si="5"/>
        <v>0</v>
      </c>
      <c r="AD13" s="297">
        <f t="shared" si="6"/>
        <v>0</v>
      </c>
      <c r="AE13" s="297">
        <f t="shared" si="7"/>
        <v>50</v>
      </c>
      <c r="AF13" s="298">
        <f>L13/$L$9</f>
        <v>6.097560975609756E-2</v>
      </c>
    </row>
    <row r="14" spans="1:32" ht="119.25" customHeight="1" x14ac:dyDescent="0.2">
      <c r="A14" s="286"/>
      <c r="B14" s="299" t="s">
        <v>304</v>
      </c>
      <c r="C14" s="75">
        <v>5</v>
      </c>
      <c r="D14" s="177" t="s">
        <v>313</v>
      </c>
      <c r="E14" s="75" t="s">
        <v>302</v>
      </c>
      <c r="F14" s="77" t="s">
        <v>314</v>
      </c>
      <c r="G14" s="76" t="s">
        <v>315</v>
      </c>
      <c r="H14" s="72" t="s">
        <v>291</v>
      </c>
      <c r="I14" s="72" t="s">
        <v>293</v>
      </c>
      <c r="J14" s="72" t="s">
        <v>291</v>
      </c>
      <c r="K14" s="72" t="s">
        <v>292</v>
      </c>
      <c r="L14" s="73">
        <f>AE14</f>
        <v>50</v>
      </c>
      <c r="M14" s="287">
        <f>AF14</f>
        <v>6.097560975609756E-2</v>
      </c>
      <c r="N14" s="72"/>
      <c r="O14" s="288">
        <f>AD14</f>
        <v>0</v>
      </c>
      <c r="P14" s="289"/>
      <c r="Q14" s="290"/>
      <c r="R14" s="291">
        <f>L14*Q14</f>
        <v>0</v>
      </c>
      <c r="S14" s="292">
        <v>2</v>
      </c>
      <c r="T14" s="293"/>
      <c r="U14" s="292"/>
      <c r="V14" s="293"/>
      <c r="W14" s="294">
        <f>(P14*Q14)</f>
        <v>0</v>
      </c>
      <c r="Y14" s="295">
        <f t="shared" si="2"/>
        <v>5</v>
      </c>
      <c r="Z14" s="295">
        <f t="shared" si="3"/>
        <v>2</v>
      </c>
      <c r="AA14" s="295">
        <f t="shared" si="4"/>
        <v>5</v>
      </c>
      <c r="AB14" s="295">
        <f t="shared" si="4"/>
        <v>1</v>
      </c>
      <c r="AC14" s="296">
        <f t="shared" si="5"/>
        <v>0</v>
      </c>
      <c r="AD14" s="297">
        <f t="shared" si="6"/>
        <v>0</v>
      </c>
      <c r="AE14" s="297">
        <f t="shared" si="7"/>
        <v>50</v>
      </c>
      <c r="AF14" s="298">
        <f>L14/$L$9</f>
        <v>6.097560975609756E-2</v>
      </c>
    </row>
    <row r="15" spans="1:32" ht="76.5" customHeight="1" x14ac:dyDescent="0.2">
      <c r="A15" s="301"/>
      <c r="B15" s="299" t="s">
        <v>316</v>
      </c>
      <c r="C15" s="75">
        <v>6</v>
      </c>
      <c r="D15" s="177" t="s">
        <v>317</v>
      </c>
      <c r="E15" s="75" t="s">
        <v>306</v>
      </c>
      <c r="F15" s="77" t="s">
        <v>318</v>
      </c>
      <c r="G15" s="76" t="s">
        <v>319</v>
      </c>
      <c r="H15" s="72" t="s">
        <v>291</v>
      </c>
      <c r="I15" s="72" t="s">
        <v>293</v>
      </c>
      <c r="J15" s="72" t="s">
        <v>291</v>
      </c>
      <c r="K15" s="72" t="s">
        <v>292</v>
      </c>
      <c r="L15" s="73">
        <f t="shared" ref="L15:M23" si="9">AE15</f>
        <v>50</v>
      </c>
      <c r="M15" s="287">
        <f>AF15</f>
        <v>6.097560975609756E-2</v>
      </c>
      <c r="N15" s="72"/>
      <c r="O15" s="288">
        <f t="shared" ref="O15:O23" si="10">AD15</f>
        <v>0</v>
      </c>
      <c r="P15" s="289"/>
      <c r="Q15" s="290"/>
      <c r="R15" s="291">
        <f t="shared" si="0"/>
        <v>0</v>
      </c>
      <c r="S15" s="302">
        <v>0</v>
      </c>
      <c r="T15" s="303"/>
      <c r="U15" s="302"/>
      <c r="V15" s="293"/>
      <c r="W15" s="294">
        <f t="shared" si="1"/>
        <v>0</v>
      </c>
      <c r="Y15" s="295">
        <f t="shared" si="2"/>
        <v>5</v>
      </c>
      <c r="Z15" s="295">
        <f t="shared" si="3"/>
        <v>2</v>
      </c>
      <c r="AA15" s="295">
        <f t="shared" si="4"/>
        <v>5</v>
      </c>
      <c r="AB15" s="295">
        <f t="shared" si="4"/>
        <v>1</v>
      </c>
      <c r="AC15" s="296">
        <f t="shared" si="5"/>
        <v>0</v>
      </c>
      <c r="AD15" s="297">
        <f t="shared" si="6"/>
        <v>0</v>
      </c>
      <c r="AE15" s="297">
        <f t="shared" si="7"/>
        <v>50</v>
      </c>
      <c r="AF15" s="298">
        <f t="shared" si="8"/>
        <v>6.097560975609756E-2</v>
      </c>
    </row>
    <row r="16" spans="1:32" ht="82.5" customHeight="1" x14ac:dyDescent="0.2">
      <c r="A16" s="301"/>
      <c r="B16" s="299" t="s">
        <v>316</v>
      </c>
      <c r="C16" s="75">
        <v>7</v>
      </c>
      <c r="D16" s="177" t="s">
        <v>320</v>
      </c>
      <c r="E16" s="75" t="s">
        <v>302</v>
      </c>
      <c r="F16" s="77" t="s">
        <v>318</v>
      </c>
      <c r="G16" s="76" t="s">
        <v>315</v>
      </c>
      <c r="H16" s="72" t="s">
        <v>291</v>
      </c>
      <c r="I16" s="72" t="s">
        <v>293</v>
      </c>
      <c r="J16" s="72" t="s">
        <v>291</v>
      </c>
      <c r="K16" s="72" t="s">
        <v>292</v>
      </c>
      <c r="L16" s="73">
        <f>AE16</f>
        <v>50</v>
      </c>
      <c r="M16" s="287">
        <f>AF16</f>
        <v>6.097560975609756E-2</v>
      </c>
      <c r="N16" s="72"/>
      <c r="O16" s="288">
        <f>AD16</f>
        <v>0</v>
      </c>
      <c r="P16" s="289"/>
      <c r="Q16" s="290"/>
      <c r="R16" s="291">
        <f t="shared" si="0"/>
        <v>0</v>
      </c>
      <c r="S16" s="302">
        <v>1</v>
      </c>
      <c r="T16" s="303"/>
      <c r="U16" s="302"/>
      <c r="V16" s="293"/>
      <c r="W16" s="294">
        <f>(P16*Q16)</f>
        <v>0</v>
      </c>
      <c r="Y16" s="295">
        <f t="shared" si="2"/>
        <v>5</v>
      </c>
      <c r="Z16" s="295">
        <f t="shared" si="3"/>
        <v>2</v>
      </c>
      <c r="AA16" s="295">
        <f t="shared" si="4"/>
        <v>5</v>
      </c>
      <c r="AB16" s="295">
        <f t="shared" si="4"/>
        <v>1</v>
      </c>
      <c r="AC16" s="296">
        <f t="shared" si="5"/>
        <v>0</v>
      </c>
      <c r="AD16" s="297">
        <f t="shared" si="6"/>
        <v>0</v>
      </c>
      <c r="AE16" s="297">
        <f t="shared" si="7"/>
        <v>50</v>
      </c>
      <c r="AF16" s="298">
        <f t="shared" si="8"/>
        <v>6.097560975609756E-2</v>
      </c>
    </row>
    <row r="17" spans="1:32" ht="69" customHeight="1" x14ac:dyDescent="0.2">
      <c r="A17" s="304"/>
      <c r="B17" s="299" t="s">
        <v>316</v>
      </c>
      <c r="C17" s="75">
        <v>8</v>
      </c>
      <c r="D17" s="177" t="s">
        <v>333</v>
      </c>
      <c r="E17" s="305" t="s">
        <v>306</v>
      </c>
      <c r="F17" s="77" t="s">
        <v>334</v>
      </c>
      <c r="G17" s="76" t="s">
        <v>335</v>
      </c>
      <c r="H17" s="72" t="s">
        <v>291</v>
      </c>
      <c r="I17" s="72" t="s">
        <v>293</v>
      </c>
      <c r="J17" s="72" t="s">
        <v>293</v>
      </c>
      <c r="K17" s="72" t="s">
        <v>292</v>
      </c>
      <c r="L17" s="73">
        <f t="shared" si="9"/>
        <v>30</v>
      </c>
      <c r="M17" s="287">
        <f t="shared" si="9"/>
        <v>3.6585365853658534E-2</v>
      </c>
      <c r="N17" s="72"/>
      <c r="O17" s="288">
        <f t="shared" si="10"/>
        <v>0</v>
      </c>
      <c r="P17" s="306">
        <f t="shared" ref="P17:P24" si="11">$H$2*O17</f>
        <v>0</v>
      </c>
      <c r="Q17" s="290"/>
      <c r="R17" s="291">
        <f t="shared" si="0"/>
        <v>0</v>
      </c>
      <c r="S17" s="302">
        <v>0</v>
      </c>
      <c r="T17" s="303"/>
      <c r="U17" s="302"/>
      <c r="V17" s="293"/>
      <c r="W17" s="294">
        <f t="shared" si="1"/>
        <v>0</v>
      </c>
      <c r="Y17" s="295">
        <f t="shared" si="2"/>
        <v>5</v>
      </c>
      <c r="Z17" s="295">
        <f t="shared" si="3"/>
        <v>2</v>
      </c>
      <c r="AA17" s="295">
        <f t="shared" si="4"/>
        <v>3</v>
      </c>
      <c r="AB17" s="295">
        <f t="shared" si="4"/>
        <v>1</v>
      </c>
      <c r="AC17" s="296">
        <f t="shared" si="5"/>
        <v>0</v>
      </c>
      <c r="AD17" s="297">
        <f t="shared" si="6"/>
        <v>0</v>
      </c>
      <c r="AE17" s="297">
        <f t="shared" si="7"/>
        <v>30</v>
      </c>
      <c r="AF17" s="298">
        <f t="shared" si="8"/>
        <v>3.6585365853658534E-2</v>
      </c>
    </row>
    <row r="18" spans="1:32" ht="81.75" customHeight="1" x14ac:dyDescent="0.2">
      <c r="A18" s="304"/>
      <c r="B18" s="299" t="s">
        <v>316</v>
      </c>
      <c r="C18" s="75">
        <v>9</v>
      </c>
      <c r="D18" s="177" t="s">
        <v>336</v>
      </c>
      <c r="E18" s="305" t="s">
        <v>306</v>
      </c>
      <c r="F18" s="77" t="s">
        <v>337</v>
      </c>
      <c r="G18" s="76" t="s">
        <v>338</v>
      </c>
      <c r="H18" s="72" t="s">
        <v>291</v>
      </c>
      <c r="I18" s="72" t="s">
        <v>293</v>
      </c>
      <c r="J18" s="72" t="s">
        <v>291</v>
      </c>
      <c r="K18" s="72" t="s">
        <v>293</v>
      </c>
      <c r="L18" s="73">
        <f t="shared" si="9"/>
        <v>150</v>
      </c>
      <c r="M18" s="287">
        <f t="shared" si="9"/>
        <v>0.18292682926829268</v>
      </c>
      <c r="N18" s="72"/>
      <c r="O18" s="307">
        <f t="shared" si="10"/>
        <v>0</v>
      </c>
      <c r="P18" s="306">
        <f t="shared" si="11"/>
        <v>0</v>
      </c>
      <c r="Q18" s="290"/>
      <c r="R18" s="291">
        <f t="shared" si="0"/>
        <v>0</v>
      </c>
      <c r="S18" s="302">
        <v>0</v>
      </c>
      <c r="T18" s="303"/>
      <c r="U18" s="302"/>
      <c r="V18" s="293"/>
      <c r="W18" s="294">
        <f t="shared" si="1"/>
        <v>0</v>
      </c>
      <c r="Y18" s="295">
        <f t="shared" si="2"/>
        <v>5</v>
      </c>
      <c r="Z18" s="295">
        <f t="shared" si="3"/>
        <v>2</v>
      </c>
      <c r="AA18" s="295">
        <f t="shared" si="4"/>
        <v>5</v>
      </c>
      <c r="AB18" s="295">
        <f t="shared" si="4"/>
        <v>3</v>
      </c>
      <c r="AC18" s="296">
        <f t="shared" si="5"/>
        <v>0</v>
      </c>
      <c r="AD18" s="297">
        <f t="shared" si="6"/>
        <v>0</v>
      </c>
      <c r="AE18" s="297">
        <f t="shared" si="7"/>
        <v>150</v>
      </c>
      <c r="AF18" s="298">
        <f t="shared" si="8"/>
        <v>0.18292682926829268</v>
      </c>
    </row>
    <row r="19" spans="1:32" ht="79.5" customHeight="1" x14ac:dyDescent="0.2">
      <c r="A19" s="304"/>
      <c r="B19" s="299" t="s">
        <v>316</v>
      </c>
      <c r="C19" s="75">
        <v>10</v>
      </c>
      <c r="D19" s="177" t="s">
        <v>339</v>
      </c>
      <c r="E19" s="305" t="s">
        <v>302</v>
      </c>
      <c r="F19" s="77" t="s">
        <v>340</v>
      </c>
      <c r="G19" s="76" t="s">
        <v>335</v>
      </c>
      <c r="H19" s="72" t="s">
        <v>291</v>
      </c>
      <c r="I19" s="72" t="s">
        <v>293</v>
      </c>
      <c r="J19" s="72" t="s">
        <v>293</v>
      </c>
      <c r="K19" s="72" t="s">
        <v>292</v>
      </c>
      <c r="L19" s="73">
        <f t="shared" si="9"/>
        <v>30</v>
      </c>
      <c r="M19" s="287">
        <f t="shared" si="9"/>
        <v>3.6585365853658534E-2</v>
      </c>
      <c r="N19" s="72"/>
      <c r="O19" s="307">
        <f t="shared" si="10"/>
        <v>0</v>
      </c>
      <c r="P19" s="306">
        <f t="shared" si="11"/>
        <v>0</v>
      </c>
      <c r="Q19" s="290"/>
      <c r="R19" s="291">
        <f t="shared" si="0"/>
        <v>0</v>
      </c>
      <c r="S19" s="302">
        <v>0</v>
      </c>
      <c r="T19" s="303"/>
      <c r="U19" s="302"/>
      <c r="V19" s="293"/>
      <c r="W19" s="294">
        <f t="shared" si="1"/>
        <v>0</v>
      </c>
      <c r="Y19" s="295">
        <f t="shared" si="2"/>
        <v>5</v>
      </c>
      <c r="Z19" s="295">
        <f t="shared" si="3"/>
        <v>2</v>
      </c>
      <c r="AA19" s="295">
        <f t="shared" si="4"/>
        <v>3</v>
      </c>
      <c r="AB19" s="295">
        <f t="shared" si="4"/>
        <v>1</v>
      </c>
      <c r="AC19" s="296">
        <f t="shared" si="5"/>
        <v>0</v>
      </c>
      <c r="AD19" s="297">
        <f t="shared" si="6"/>
        <v>0</v>
      </c>
      <c r="AE19" s="297">
        <f t="shared" si="7"/>
        <v>30</v>
      </c>
      <c r="AF19" s="298">
        <f t="shared" si="8"/>
        <v>3.6585365853658534E-2</v>
      </c>
    </row>
    <row r="20" spans="1:32" ht="49.5" customHeight="1" x14ac:dyDescent="0.2">
      <c r="A20" s="304"/>
      <c r="B20" s="299" t="s">
        <v>316</v>
      </c>
      <c r="C20" s="75">
        <v>11</v>
      </c>
      <c r="D20" s="177" t="s">
        <v>341</v>
      </c>
      <c r="E20" s="305" t="s">
        <v>302</v>
      </c>
      <c r="F20" s="77" t="s">
        <v>340</v>
      </c>
      <c r="G20" s="76" t="s">
        <v>342</v>
      </c>
      <c r="H20" s="72" t="s">
        <v>291</v>
      </c>
      <c r="I20" s="72" t="s">
        <v>293</v>
      </c>
      <c r="J20" s="72" t="s">
        <v>291</v>
      </c>
      <c r="K20" s="72" t="s">
        <v>292</v>
      </c>
      <c r="L20" s="73">
        <f t="shared" si="9"/>
        <v>50</v>
      </c>
      <c r="M20" s="287">
        <f t="shared" si="9"/>
        <v>6.097560975609756E-2</v>
      </c>
      <c r="N20" s="72"/>
      <c r="O20" s="288">
        <f t="shared" si="10"/>
        <v>0</v>
      </c>
      <c r="P20" s="306">
        <f t="shared" si="11"/>
        <v>0</v>
      </c>
      <c r="Q20" s="290"/>
      <c r="R20" s="291">
        <f t="shared" si="0"/>
        <v>0</v>
      </c>
      <c r="S20" s="302">
        <v>0</v>
      </c>
      <c r="T20" s="303"/>
      <c r="U20" s="302"/>
      <c r="V20" s="293"/>
      <c r="W20" s="294">
        <f t="shared" si="1"/>
        <v>0</v>
      </c>
      <c r="Y20" s="295">
        <f t="shared" si="2"/>
        <v>5</v>
      </c>
      <c r="Z20" s="295">
        <f t="shared" si="3"/>
        <v>2</v>
      </c>
      <c r="AA20" s="295">
        <f t="shared" si="4"/>
        <v>5</v>
      </c>
      <c r="AB20" s="295">
        <f t="shared" si="4"/>
        <v>1</v>
      </c>
      <c r="AC20" s="296">
        <f t="shared" si="5"/>
        <v>0</v>
      </c>
      <c r="AD20" s="297">
        <f t="shared" si="6"/>
        <v>0</v>
      </c>
      <c r="AE20" s="297">
        <f t="shared" si="7"/>
        <v>50</v>
      </c>
      <c r="AF20" s="298">
        <f t="shared" si="8"/>
        <v>6.097560975609756E-2</v>
      </c>
    </row>
    <row r="21" spans="1:32" ht="93" customHeight="1" x14ac:dyDescent="0.2">
      <c r="A21" s="304"/>
      <c r="B21" s="299" t="s">
        <v>316</v>
      </c>
      <c r="C21" s="75">
        <v>12</v>
      </c>
      <c r="D21" s="177" t="s">
        <v>343</v>
      </c>
      <c r="E21" s="305" t="s">
        <v>302</v>
      </c>
      <c r="F21" s="77" t="s">
        <v>344</v>
      </c>
      <c r="G21" s="76" t="s">
        <v>345</v>
      </c>
      <c r="H21" s="72" t="s">
        <v>291</v>
      </c>
      <c r="I21" s="72" t="s">
        <v>291</v>
      </c>
      <c r="J21" s="72" t="s">
        <v>291</v>
      </c>
      <c r="K21" s="72" t="s">
        <v>292</v>
      </c>
      <c r="L21" s="73">
        <f t="shared" si="9"/>
        <v>75</v>
      </c>
      <c r="M21" s="287">
        <f t="shared" si="9"/>
        <v>9.1463414634146339E-2</v>
      </c>
      <c r="N21" s="72"/>
      <c r="O21" s="288">
        <f t="shared" si="10"/>
        <v>0</v>
      </c>
      <c r="P21" s="306">
        <f t="shared" si="11"/>
        <v>0</v>
      </c>
      <c r="Q21" s="290"/>
      <c r="R21" s="291">
        <f t="shared" si="0"/>
        <v>0</v>
      </c>
      <c r="S21" s="302">
        <v>0</v>
      </c>
      <c r="T21" s="303"/>
      <c r="U21" s="302"/>
      <c r="V21" s="293"/>
      <c r="W21" s="294">
        <f t="shared" si="1"/>
        <v>0</v>
      </c>
      <c r="Y21" s="295">
        <f t="shared" si="2"/>
        <v>5</v>
      </c>
      <c r="Z21" s="295">
        <f t="shared" si="3"/>
        <v>3</v>
      </c>
      <c r="AA21" s="295">
        <f t="shared" si="4"/>
        <v>5</v>
      </c>
      <c r="AB21" s="295">
        <f t="shared" si="4"/>
        <v>1</v>
      </c>
      <c r="AC21" s="296">
        <f t="shared" si="5"/>
        <v>0</v>
      </c>
      <c r="AD21" s="297">
        <f t="shared" si="6"/>
        <v>0</v>
      </c>
      <c r="AE21" s="297">
        <f t="shared" si="7"/>
        <v>75</v>
      </c>
      <c r="AF21" s="298">
        <f t="shared" si="8"/>
        <v>9.1463414634146339E-2</v>
      </c>
    </row>
    <row r="22" spans="1:32" ht="93" customHeight="1" x14ac:dyDescent="0.2">
      <c r="A22" s="304"/>
      <c r="B22" s="299" t="s">
        <v>316</v>
      </c>
      <c r="C22" s="75">
        <v>13</v>
      </c>
      <c r="D22" s="177" t="s">
        <v>346</v>
      </c>
      <c r="E22" s="305" t="s">
        <v>302</v>
      </c>
      <c r="F22" s="77" t="s">
        <v>344</v>
      </c>
      <c r="G22" s="76" t="s">
        <v>347</v>
      </c>
      <c r="H22" s="72" t="s">
        <v>291</v>
      </c>
      <c r="I22" s="72" t="s">
        <v>293</v>
      </c>
      <c r="J22" s="72" t="s">
        <v>293</v>
      </c>
      <c r="K22" s="72" t="s">
        <v>292</v>
      </c>
      <c r="L22" s="73">
        <f>AE22</f>
        <v>30</v>
      </c>
      <c r="M22" s="287">
        <f>AF22</f>
        <v>3.6585365853658534E-2</v>
      </c>
      <c r="N22" s="72"/>
      <c r="O22" s="288">
        <f>AD22</f>
        <v>0</v>
      </c>
      <c r="P22" s="306">
        <f>$H$2*O22</f>
        <v>0</v>
      </c>
      <c r="Q22" s="290"/>
      <c r="R22" s="291">
        <f>L22*Q22</f>
        <v>0</v>
      </c>
      <c r="S22" s="302">
        <v>1</v>
      </c>
      <c r="T22" s="303"/>
      <c r="U22" s="302"/>
      <c r="V22" s="293"/>
      <c r="W22" s="294">
        <f>(P22*Q22)</f>
        <v>0</v>
      </c>
      <c r="Y22" s="295">
        <f>IF(H22="A",5,(IF(H22="M",3,(IF(H22="B",1,"")))))</f>
        <v>5</v>
      </c>
      <c r="Z22" s="295">
        <f>IF(I22="A",3,(IF(I22="M",2,IF(I22="b",1,""))))</f>
        <v>2</v>
      </c>
      <c r="AA22" s="295">
        <f>IF(J22="A",5,(IF(J22="M",3,IF(J22="B",1,""))))</f>
        <v>3</v>
      </c>
      <c r="AB22" s="295">
        <f>IF(K22="A",5,(IF(K22="M",3,IF(K22="B",1,""))))</f>
        <v>1</v>
      </c>
      <c r="AC22" s="296">
        <f>N22</f>
        <v>0</v>
      </c>
      <c r="AD22" s="297">
        <f>PRODUCT(Y22:AC22)</f>
        <v>0</v>
      </c>
      <c r="AE22" s="297">
        <f>PRODUCT(Y22:AB22)</f>
        <v>30</v>
      </c>
      <c r="AF22" s="298">
        <f>L22/$L$9</f>
        <v>3.6585365853658534E-2</v>
      </c>
    </row>
    <row r="23" spans="1:32" ht="71.25" customHeight="1" x14ac:dyDescent="0.2">
      <c r="A23" s="304"/>
      <c r="B23" s="299" t="s">
        <v>316</v>
      </c>
      <c r="C23" s="75">
        <v>14</v>
      </c>
      <c r="D23" s="177" t="s">
        <v>348</v>
      </c>
      <c r="E23" s="305" t="s">
        <v>302</v>
      </c>
      <c r="F23" s="77" t="s">
        <v>349</v>
      </c>
      <c r="G23" s="76" t="s">
        <v>350</v>
      </c>
      <c r="H23" s="72" t="s">
        <v>291</v>
      </c>
      <c r="I23" s="72" t="s">
        <v>293</v>
      </c>
      <c r="J23" s="72" t="s">
        <v>293</v>
      </c>
      <c r="K23" s="72" t="s">
        <v>292</v>
      </c>
      <c r="L23" s="73">
        <f t="shared" si="9"/>
        <v>30</v>
      </c>
      <c r="M23" s="287">
        <f t="shared" si="9"/>
        <v>3.6585365853658534E-2</v>
      </c>
      <c r="N23" s="72"/>
      <c r="O23" s="307">
        <f t="shared" si="10"/>
        <v>0</v>
      </c>
      <c r="P23" s="306">
        <f t="shared" si="11"/>
        <v>0</v>
      </c>
      <c r="Q23" s="290"/>
      <c r="R23" s="291">
        <f t="shared" si="0"/>
        <v>0</v>
      </c>
      <c r="S23" s="302">
        <v>0</v>
      </c>
      <c r="T23" s="303"/>
      <c r="U23" s="302"/>
      <c r="V23" s="293"/>
      <c r="W23" s="294">
        <f t="shared" si="1"/>
        <v>0</v>
      </c>
      <c r="Y23" s="295">
        <f t="shared" si="2"/>
        <v>5</v>
      </c>
      <c r="Z23" s="295">
        <f t="shared" si="3"/>
        <v>2</v>
      </c>
      <c r="AA23" s="295">
        <f t="shared" si="4"/>
        <v>3</v>
      </c>
      <c r="AB23" s="295">
        <f t="shared" si="4"/>
        <v>1</v>
      </c>
      <c r="AC23" s="296">
        <f t="shared" si="5"/>
        <v>0</v>
      </c>
      <c r="AD23" s="297">
        <f t="shared" si="6"/>
        <v>0</v>
      </c>
      <c r="AE23" s="297">
        <f t="shared" si="7"/>
        <v>30</v>
      </c>
      <c r="AF23" s="298">
        <f>L23/$L$9</f>
        <v>3.6585365853658534E-2</v>
      </c>
    </row>
    <row r="24" spans="1:32" x14ac:dyDescent="0.2">
      <c r="H24" s="310"/>
      <c r="I24" s="310"/>
      <c r="J24" s="310"/>
      <c r="K24" s="310"/>
      <c r="L24" s="311">
        <f t="shared" ref="L24" si="12">$AE24</f>
        <v>0</v>
      </c>
      <c r="M24" s="312"/>
      <c r="N24" s="310"/>
      <c r="O24" s="313">
        <f t="shared" ref="O24" si="13">$AD24</f>
        <v>0</v>
      </c>
      <c r="P24" s="306">
        <f t="shared" si="11"/>
        <v>0</v>
      </c>
      <c r="Q24" s="290"/>
      <c r="R24" s="314">
        <f t="shared" ref="R24" si="14">O24*Q24</f>
        <v>0</v>
      </c>
      <c r="S24" s="309"/>
      <c r="T24" s="303"/>
      <c r="U24" s="309"/>
      <c r="V24" s="293"/>
      <c r="W24" s="315">
        <f t="shared" si="1"/>
        <v>0</v>
      </c>
      <c r="Y24" s="295" t="str">
        <f t="shared" si="2"/>
        <v/>
      </c>
      <c r="Z24" s="295" t="str">
        <f t="shared" si="3"/>
        <v/>
      </c>
      <c r="AA24" s="295" t="str">
        <f t="shared" si="4"/>
        <v/>
      </c>
      <c r="AB24" s="295" t="str">
        <f t="shared" si="4"/>
        <v/>
      </c>
      <c r="AC24" s="296">
        <f t="shared" si="5"/>
        <v>0</v>
      </c>
      <c r="AD24" s="297">
        <f t="shared" si="6"/>
        <v>0</v>
      </c>
      <c r="AE24" s="297">
        <f t="shared" si="7"/>
        <v>0</v>
      </c>
      <c r="AF24" s="298">
        <f t="shared" ref="AF24" si="15">L24/$L$9</f>
        <v>0</v>
      </c>
    </row>
    <row r="25" spans="1:32" s="247" customFormat="1" x14ac:dyDescent="0.2">
      <c r="A25" s="308"/>
      <c r="B25" s="308"/>
      <c r="C25" s="308"/>
      <c r="E25" s="316"/>
      <c r="F25" s="316"/>
      <c r="G25" s="245"/>
      <c r="S25" s="245"/>
      <c r="T25" s="245"/>
      <c r="U25" s="245"/>
      <c r="V25" s="245"/>
      <c r="Y25" s="245"/>
      <c r="Z25" s="245"/>
      <c r="AA25" s="245"/>
      <c r="AB25" s="245"/>
      <c r="AC25" s="248"/>
      <c r="AD25" s="245"/>
      <c r="AE25" s="245"/>
      <c r="AF25" s="245"/>
    </row>
    <row r="26" spans="1:32" s="247" customFormat="1" x14ac:dyDescent="0.2">
      <c r="A26" s="308"/>
      <c r="B26" s="308"/>
      <c r="C26" s="308"/>
      <c r="E26" s="316"/>
      <c r="F26" s="316"/>
      <c r="G26" s="245"/>
      <c r="S26" s="245"/>
      <c r="T26" s="245"/>
      <c r="U26" s="245"/>
      <c r="V26" s="245"/>
      <c r="Y26" s="245"/>
      <c r="Z26" s="245"/>
      <c r="AA26" s="245"/>
      <c r="AB26" s="245"/>
      <c r="AC26" s="248"/>
      <c r="AD26" s="245"/>
      <c r="AE26" s="245"/>
      <c r="AF26" s="245"/>
    </row>
    <row r="27" spans="1:32" s="247" customFormat="1" x14ac:dyDescent="0.2">
      <c r="A27" s="308"/>
      <c r="B27" s="308"/>
      <c r="C27" s="308"/>
      <c r="E27" s="316"/>
      <c r="F27" s="316"/>
      <c r="G27" s="245"/>
      <c r="S27" s="245"/>
      <c r="T27" s="245"/>
      <c r="U27" s="245"/>
      <c r="V27" s="245"/>
      <c r="Y27" s="245"/>
      <c r="Z27" s="245"/>
      <c r="AA27" s="245"/>
      <c r="AB27" s="245"/>
      <c r="AC27" s="248"/>
      <c r="AD27" s="245"/>
      <c r="AE27" s="245"/>
      <c r="AF27" s="245"/>
    </row>
    <row r="28" spans="1:32" s="247" customFormat="1" x14ac:dyDescent="0.2">
      <c r="A28" s="308"/>
      <c r="B28" s="308"/>
      <c r="C28" s="308"/>
      <c r="E28" s="316"/>
      <c r="F28" s="316"/>
      <c r="G28" s="245"/>
      <c r="S28" s="245"/>
      <c r="T28" s="245"/>
      <c r="U28" s="245"/>
      <c r="V28" s="245"/>
      <c r="Y28" s="245"/>
      <c r="Z28" s="245"/>
      <c r="AA28" s="245"/>
      <c r="AB28" s="245"/>
      <c r="AC28" s="248"/>
      <c r="AD28" s="245"/>
      <c r="AE28" s="245"/>
      <c r="AF28" s="245"/>
    </row>
    <row r="29" spans="1:32" s="247" customFormat="1" x14ac:dyDescent="0.2">
      <c r="A29" s="308"/>
      <c r="B29" s="308"/>
      <c r="C29" s="308"/>
      <c r="E29" s="316"/>
      <c r="F29" s="316"/>
      <c r="G29" s="245"/>
      <c r="S29" s="245"/>
      <c r="T29" s="245"/>
      <c r="U29" s="245"/>
      <c r="V29" s="245"/>
      <c r="Y29" s="245"/>
      <c r="Z29" s="245"/>
      <c r="AA29" s="245"/>
      <c r="AB29" s="245"/>
      <c r="AC29" s="248"/>
      <c r="AD29" s="245"/>
      <c r="AE29" s="245"/>
      <c r="AF29" s="245"/>
    </row>
    <row r="30" spans="1:32" s="247" customFormat="1" x14ac:dyDescent="0.2">
      <c r="A30" s="308"/>
      <c r="B30" s="308"/>
      <c r="C30" s="308"/>
      <c r="E30" s="316"/>
      <c r="F30" s="316"/>
      <c r="G30" s="245"/>
      <c r="S30" s="245"/>
      <c r="T30" s="245"/>
      <c r="U30" s="245"/>
      <c r="V30" s="245"/>
      <c r="Y30" s="245"/>
      <c r="Z30" s="245"/>
      <c r="AA30" s="245"/>
      <c r="AB30" s="245"/>
      <c r="AC30" s="248"/>
      <c r="AD30" s="245"/>
      <c r="AE30" s="245"/>
      <c r="AF30" s="245"/>
    </row>
    <row r="31" spans="1:32" s="247" customFormat="1" x14ac:dyDescent="0.2">
      <c r="A31" s="308"/>
      <c r="B31" s="308"/>
      <c r="C31" s="308"/>
      <c r="E31" s="316"/>
      <c r="F31" s="316"/>
      <c r="G31" s="245"/>
      <c r="S31" s="245"/>
      <c r="T31" s="245"/>
      <c r="U31" s="245"/>
      <c r="V31" s="245"/>
      <c r="Y31" s="245"/>
      <c r="Z31" s="245"/>
      <c r="AA31" s="245"/>
      <c r="AB31" s="245"/>
      <c r="AC31" s="248"/>
      <c r="AD31" s="245"/>
      <c r="AE31" s="245"/>
      <c r="AF31" s="245"/>
    </row>
    <row r="32" spans="1:32" s="247" customFormat="1" x14ac:dyDescent="0.2">
      <c r="A32" s="308"/>
      <c r="B32" s="308"/>
      <c r="C32" s="308"/>
      <c r="E32" s="316"/>
      <c r="F32" s="316"/>
      <c r="G32" s="245"/>
      <c r="S32" s="245"/>
      <c r="T32" s="245"/>
      <c r="U32" s="245"/>
      <c r="V32" s="245"/>
      <c r="Y32" s="245"/>
      <c r="Z32" s="245"/>
      <c r="AA32" s="245"/>
      <c r="AB32" s="245"/>
      <c r="AC32" s="248"/>
      <c r="AD32" s="245"/>
      <c r="AE32" s="245"/>
      <c r="AF32" s="245"/>
    </row>
    <row r="33" spans="1:32" s="247" customFormat="1" x14ac:dyDescent="0.2">
      <c r="A33" s="308"/>
      <c r="B33" s="308"/>
      <c r="C33" s="308"/>
      <c r="E33" s="316"/>
      <c r="F33" s="316"/>
      <c r="G33" s="245"/>
      <c r="S33" s="245"/>
      <c r="T33" s="245"/>
      <c r="U33" s="245"/>
      <c r="V33" s="245"/>
      <c r="Y33" s="245"/>
      <c r="Z33" s="245"/>
      <c r="AA33" s="245"/>
      <c r="AB33" s="245"/>
      <c r="AC33" s="248"/>
      <c r="AD33" s="245"/>
      <c r="AE33" s="245"/>
      <c r="AF33" s="245"/>
    </row>
    <row r="34" spans="1:32" s="247" customFormat="1" x14ac:dyDescent="0.2">
      <c r="A34" s="308"/>
      <c r="B34" s="308"/>
      <c r="C34" s="308"/>
      <c r="E34" s="316"/>
      <c r="F34" s="316"/>
      <c r="G34" s="245"/>
      <c r="S34" s="245"/>
      <c r="T34" s="245"/>
      <c r="U34" s="245"/>
      <c r="V34" s="245"/>
      <c r="Y34" s="245"/>
      <c r="Z34" s="245"/>
      <c r="AA34" s="245"/>
      <c r="AB34" s="245"/>
      <c r="AC34" s="248"/>
      <c r="AD34" s="245"/>
      <c r="AE34" s="245"/>
      <c r="AF34" s="245"/>
    </row>
    <row r="35" spans="1:32" s="247" customFormat="1" x14ac:dyDescent="0.2">
      <c r="A35" s="308"/>
      <c r="B35" s="308"/>
      <c r="C35" s="308"/>
      <c r="E35" s="316"/>
      <c r="F35" s="316"/>
      <c r="G35" s="245"/>
      <c r="S35" s="245"/>
      <c r="T35" s="245"/>
      <c r="U35" s="245"/>
      <c r="V35" s="245"/>
      <c r="Y35" s="245"/>
      <c r="Z35" s="245"/>
      <c r="AA35" s="245"/>
      <c r="AB35" s="245"/>
      <c r="AC35" s="248"/>
      <c r="AD35" s="245"/>
      <c r="AE35" s="245"/>
      <c r="AF35" s="245"/>
    </row>
    <row r="36" spans="1:32" s="247" customFormat="1" x14ac:dyDescent="0.2">
      <c r="A36" s="308"/>
      <c r="B36" s="308"/>
      <c r="C36" s="308"/>
      <c r="E36" s="316"/>
      <c r="F36" s="316"/>
      <c r="G36" s="245"/>
      <c r="S36" s="245"/>
      <c r="T36" s="245"/>
      <c r="U36" s="245"/>
      <c r="V36" s="245"/>
      <c r="Y36" s="245"/>
      <c r="Z36" s="245"/>
      <c r="AA36" s="245"/>
      <c r="AB36" s="245"/>
      <c r="AC36" s="248"/>
      <c r="AD36" s="245"/>
      <c r="AE36" s="245"/>
      <c r="AF36" s="245"/>
    </row>
    <row r="37" spans="1:32" s="247" customFormat="1" x14ac:dyDescent="0.2">
      <c r="A37" s="308"/>
      <c r="B37" s="308"/>
      <c r="C37" s="308"/>
      <c r="E37" s="316"/>
      <c r="F37" s="316"/>
      <c r="G37" s="245"/>
      <c r="S37" s="245"/>
      <c r="T37" s="245"/>
      <c r="U37" s="245"/>
      <c r="V37" s="245"/>
      <c r="Y37" s="245"/>
      <c r="Z37" s="245"/>
      <c r="AA37" s="245"/>
      <c r="AB37" s="245"/>
      <c r="AC37" s="248"/>
      <c r="AD37" s="245"/>
      <c r="AE37" s="245"/>
      <c r="AF37" s="245"/>
    </row>
    <row r="38" spans="1:32" s="247" customFormat="1" x14ac:dyDescent="0.2">
      <c r="A38" s="308"/>
      <c r="B38" s="308"/>
      <c r="C38" s="308"/>
      <c r="E38" s="316"/>
      <c r="F38" s="316"/>
      <c r="G38" s="245"/>
      <c r="S38" s="245"/>
      <c r="T38" s="245"/>
      <c r="U38" s="245"/>
      <c r="V38" s="245"/>
      <c r="Y38" s="245"/>
      <c r="Z38" s="245"/>
      <c r="AA38" s="245"/>
      <c r="AB38" s="245"/>
      <c r="AC38" s="248"/>
      <c r="AD38" s="245"/>
      <c r="AE38" s="245"/>
      <c r="AF38" s="245"/>
    </row>
    <row r="39" spans="1:32" s="247" customFormat="1" x14ac:dyDescent="0.2">
      <c r="A39" s="308"/>
      <c r="B39" s="308"/>
      <c r="C39" s="308"/>
      <c r="E39" s="316"/>
      <c r="F39" s="316"/>
      <c r="G39" s="245"/>
      <c r="S39" s="245"/>
      <c r="T39" s="245"/>
      <c r="U39" s="245"/>
      <c r="V39" s="245"/>
      <c r="Y39" s="245"/>
      <c r="Z39" s="245"/>
      <c r="AA39" s="245"/>
      <c r="AB39" s="245"/>
      <c r="AC39" s="248"/>
      <c r="AD39" s="245"/>
      <c r="AE39" s="245"/>
      <c r="AF39" s="245"/>
    </row>
    <row r="40" spans="1:32" s="247" customFormat="1" x14ac:dyDescent="0.2">
      <c r="A40" s="308"/>
      <c r="B40" s="308"/>
      <c r="C40" s="308"/>
      <c r="E40" s="316"/>
      <c r="F40" s="316"/>
      <c r="G40" s="245"/>
      <c r="S40" s="245"/>
      <c r="T40" s="245"/>
      <c r="U40" s="245"/>
      <c r="V40" s="245"/>
      <c r="Y40" s="245"/>
      <c r="Z40" s="245"/>
      <c r="AA40" s="245"/>
      <c r="AB40" s="245"/>
      <c r="AC40" s="248"/>
      <c r="AD40" s="245"/>
      <c r="AE40" s="245"/>
      <c r="AF40" s="245"/>
    </row>
    <row r="41" spans="1:32" s="247" customFormat="1" x14ac:dyDescent="0.2">
      <c r="A41" s="308"/>
      <c r="B41" s="308"/>
      <c r="C41" s="308"/>
      <c r="E41" s="316"/>
      <c r="F41" s="316"/>
      <c r="G41" s="245"/>
      <c r="S41" s="245"/>
      <c r="T41" s="245"/>
      <c r="U41" s="245"/>
      <c r="V41" s="245"/>
      <c r="Y41" s="245"/>
      <c r="Z41" s="245"/>
      <c r="AA41" s="245"/>
      <c r="AB41" s="245"/>
      <c r="AC41" s="248"/>
      <c r="AD41" s="245"/>
      <c r="AE41" s="245"/>
      <c r="AF41" s="245"/>
    </row>
    <row r="42" spans="1:32" s="247" customFormat="1" x14ac:dyDescent="0.2">
      <c r="A42" s="308"/>
      <c r="B42" s="308"/>
      <c r="C42" s="308"/>
      <c r="E42" s="316"/>
      <c r="F42" s="316"/>
      <c r="G42" s="245"/>
      <c r="S42" s="245"/>
      <c r="T42" s="245"/>
      <c r="U42" s="245"/>
      <c r="V42" s="245"/>
      <c r="Y42" s="245"/>
      <c r="Z42" s="245"/>
      <c r="AA42" s="245"/>
      <c r="AB42" s="245"/>
      <c r="AC42" s="248"/>
      <c r="AD42" s="245"/>
      <c r="AE42" s="245"/>
      <c r="AF42" s="245"/>
    </row>
    <row r="43" spans="1:32" s="247" customFormat="1" x14ac:dyDescent="0.2">
      <c r="A43" s="308"/>
      <c r="B43" s="308"/>
      <c r="C43" s="308"/>
      <c r="E43" s="316"/>
      <c r="F43" s="316"/>
      <c r="G43" s="245"/>
      <c r="S43" s="245"/>
      <c r="T43" s="245"/>
      <c r="U43" s="245"/>
      <c r="V43" s="245"/>
      <c r="Y43" s="245"/>
      <c r="Z43" s="245"/>
      <c r="AA43" s="245"/>
      <c r="AB43" s="245"/>
      <c r="AC43" s="248"/>
      <c r="AD43" s="245"/>
      <c r="AE43" s="245"/>
      <c r="AF43" s="245"/>
    </row>
    <row r="44" spans="1:32" s="247" customFormat="1" x14ac:dyDescent="0.2">
      <c r="A44" s="308"/>
      <c r="B44" s="308"/>
      <c r="C44" s="308"/>
      <c r="E44" s="316"/>
      <c r="F44" s="316"/>
      <c r="G44" s="245"/>
      <c r="S44" s="245"/>
      <c r="T44" s="245"/>
      <c r="U44" s="245"/>
      <c r="V44" s="245"/>
      <c r="Y44" s="245"/>
      <c r="Z44" s="245"/>
      <c r="AA44" s="245"/>
      <c r="AB44" s="245"/>
      <c r="AC44" s="248"/>
      <c r="AD44" s="245"/>
      <c r="AE44" s="245"/>
      <c r="AF44" s="245"/>
    </row>
    <row r="45" spans="1:32" s="247" customFormat="1" x14ac:dyDescent="0.2">
      <c r="A45" s="308"/>
      <c r="B45" s="308"/>
      <c r="C45" s="308"/>
      <c r="E45" s="316"/>
      <c r="F45" s="316"/>
      <c r="G45" s="245"/>
      <c r="S45" s="245"/>
      <c r="T45" s="245"/>
      <c r="U45" s="245"/>
      <c r="V45" s="245"/>
      <c r="Y45" s="245"/>
      <c r="Z45" s="245"/>
      <c r="AA45" s="245"/>
      <c r="AB45" s="245"/>
      <c r="AC45" s="248"/>
      <c r="AD45" s="245"/>
      <c r="AE45" s="245"/>
      <c r="AF45" s="245"/>
    </row>
    <row r="46" spans="1:32" s="247" customFormat="1" x14ac:dyDescent="0.2">
      <c r="A46" s="308"/>
      <c r="B46" s="308"/>
      <c r="C46" s="308"/>
      <c r="E46" s="316"/>
      <c r="F46" s="316"/>
      <c r="G46" s="245"/>
      <c r="S46" s="245"/>
      <c r="T46" s="245"/>
      <c r="U46" s="245"/>
      <c r="V46" s="245"/>
      <c r="Y46" s="245"/>
      <c r="Z46" s="245"/>
      <c r="AA46" s="245"/>
      <c r="AB46" s="245"/>
      <c r="AC46" s="248"/>
      <c r="AD46" s="245"/>
      <c r="AE46" s="245"/>
      <c r="AF46" s="245"/>
    </row>
    <row r="47" spans="1:32" s="247" customFormat="1" x14ac:dyDescent="0.2">
      <c r="A47" s="308"/>
      <c r="B47" s="308"/>
      <c r="C47" s="308"/>
      <c r="E47" s="316"/>
      <c r="F47" s="316"/>
      <c r="G47" s="245"/>
      <c r="S47" s="245"/>
      <c r="T47" s="245"/>
      <c r="U47" s="245"/>
      <c r="V47" s="245"/>
      <c r="Y47" s="245"/>
      <c r="Z47" s="245"/>
      <c r="AA47" s="245"/>
      <c r="AB47" s="245"/>
      <c r="AC47" s="248"/>
      <c r="AD47" s="245"/>
      <c r="AE47" s="245"/>
      <c r="AF47" s="245"/>
    </row>
    <row r="48" spans="1:32" s="247" customFormat="1" x14ac:dyDescent="0.2">
      <c r="A48" s="308"/>
      <c r="B48" s="308"/>
      <c r="C48" s="308"/>
      <c r="E48" s="316"/>
      <c r="F48" s="316"/>
      <c r="G48" s="245"/>
      <c r="S48" s="245"/>
      <c r="T48" s="245"/>
      <c r="U48" s="245"/>
      <c r="V48" s="245"/>
      <c r="Y48" s="245"/>
      <c r="Z48" s="245"/>
      <c r="AA48" s="245"/>
      <c r="AB48" s="245"/>
      <c r="AC48" s="248"/>
      <c r="AD48" s="245"/>
      <c r="AE48" s="245"/>
      <c r="AF48" s="245"/>
    </row>
    <row r="49" spans="1:32" s="247" customFormat="1" x14ac:dyDescent="0.2">
      <c r="A49" s="308"/>
      <c r="B49" s="308"/>
      <c r="C49" s="308"/>
      <c r="E49" s="316"/>
      <c r="F49" s="316"/>
      <c r="G49" s="245"/>
      <c r="S49" s="245"/>
      <c r="T49" s="245"/>
      <c r="U49" s="245"/>
      <c r="V49" s="245"/>
      <c r="Y49" s="245"/>
      <c r="Z49" s="245"/>
      <c r="AA49" s="245"/>
      <c r="AB49" s="245"/>
      <c r="AC49" s="248"/>
      <c r="AD49" s="245"/>
      <c r="AE49" s="245"/>
      <c r="AF49" s="245"/>
    </row>
    <row r="50" spans="1:32" s="247" customFormat="1" x14ac:dyDescent="0.2">
      <c r="A50" s="308"/>
      <c r="B50" s="308"/>
      <c r="C50" s="308"/>
      <c r="E50" s="316"/>
      <c r="F50" s="316"/>
      <c r="G50" s="245"/>
      <c r="S50" s="245"/>
      <c r="T50" s="245"/>
      <c r="U50" s="245"/>
      <c r="V50" s="245"/>
      <c r="Y50" s="245"/>
      <c r="Z50" s="245"/>
      <c r="AA50" s="245"/>
      <c r="AB50" s="245"/>
      <c r="AC50" s="248"/>
      <c r="AD50" s="245"/>
      <c r="AE50" s="245"/>
      <c r="AF50" s="245"/>
    </row>
    <row r="51" spans="1:32" s="247" customFormat="1" x14ac:dyDescent="0.2">
      <c r="A51" s="308"/>
      <c r="B51" s="308"/>
      <c r="C51" s="308"/>
      <c r="E51" s="316"/>
      <c r="F51" s="316"/>
      <c r="G51" s="245"/>
      <c r="S51" s="245"/>
      <c r="T51" s="245"/>
      <c r="U51" s="245"/>
      <c r="V51" s="245"/>
      <c r="Y51" s="245"/>
      <c r="Z51" s="245"/>
      <c r="AA51" s="245"/>
      <c r="AB51" s="245"/>
      <c r="AC51" s="248"/>
      <c r="AD51" s="245"/>
      <c r="AE51" s="245"/>
      <c r="AF51" s="245"/>
    </row>
    <row r="52" spans="1:32" s="247" customFormat="1" x14ac:dyDescent="0.2">
      <c r="A52" s="308"/>
      <c r="B52" s="308"/>
      <c r="C52" s="308"/>
      <c r="E52" s="316"/>
      <c r="F52" s="316"/>
      <c r="G52" s="245"/>
      <c r="S52" s="245"/>
      <c r="T52" s="245"/>
      <c r="U52" s="245"/>
      <c r="V52" s="245"/>
      <c r="Y52" s="245"/>
      <c r="Z52" s="245"/>
      <c r="AA52" s="245"/>
      <c r="AB52" s="245"/>
      <c r="AC52" s="248"/>
      <c r="AD52" s="245"/>
      <c r="AE52" s="245"/>
      <c r="AF52" s="245"/>
    </row>
    <row r="53" spans="1:32" s="247" customFormat="1" x14ac:dyDescent="0.2">
      <c r="A53" s="308"/>
      <c r="B53" s="308"/>
      <c r="C53" s="308"/>
      <c r="E53" s="316"/>
      <c r="F53" s="316"/>
      <c r="G53" s="245"/>
      <c r="S53" s="245"/>
      <c r="T53" s="245"/>
      <c r="U53" s="245"/>
      <c r="V53" s="245"/>
      <c r="Y53" s="245"/>
      <c r="Z53" s="245"/>
      <c r="AA53" s="245"/>
      <c r="AB53" s="245"/>
      <c r="AC53" s="248"/>
      <c r="AD53" s="245"/>
      <c r="AE53" s="245"/>
      <c r="AF53" s="245"/>
    </row>
    <row r="54" spans="1:32" s="247" customFormat="1" x14ac:dyDescent="0.2">
      <c r="A54" s="308"/>
      <c r="B54" s="308"/>
      <c r="C54" s="308"/>
      <c r="E54" s="316"/>
      <c r="F54" s="316"/>
      <c r="G54" s="245"/>
      <c r="S54" s="245"/>
      <c r="T54" s="245"/>
      <c r="U54" s="245"/>
      <c r="V54" s="245"/>
      <c r="Y54" s="245"/>
      <c r="Z54" s="245"/>
      <c r="AA54" s="245"/>
      <c r="AB54" s="245"/>
      <c r="AC54" s="248"/>
      <c r="AD54" s="245"/>
      <c r="AE54" s="245"/>
      <c r="AF54" s="245"/>
    </row>
    <row r="55" spans="1:32" s="247" customFormat="1" x14ac:dyDescent="0.2">
      <c r="A55" s="308"/>
      <c r="B55" s="308"/>
      <c r="C55" s="308"/>
      <c r="E55" s="316"/>
      <c r="F55" s="316"/>
      <c r="G55" s="245"/>
      <c r="S55" s="245"/>
      <c r="T55" s="245"/>
      <c r="U55" s="245"/>
      <c r="V55" s="245"/>
      <c r="Y55" s="245"/>
      <c r="Z55" s="245"/>
      <c r="AA55" s="245"/>
      <c r="AB55" s="245"/>
      <c r="AC55" s="248"/>
      <c r="AD55" s="245"/>
      <c r="AE55" s="245"/>
      <c r="AF55" s="245"/>
    </row>
    <row r="56" spans="1:32" s="247" customFormat="1" x14ac:dyDescent="0.2">
      <c r="A56" s="308"/>
      <c r="B56" s="308"/>
      <c r="C56" s="308"/>
      <c r="E56" s="316"/>
      <c r="F56" s="316"/>
      <c r="G56" s="245"/>
      <c r="S56" s="245"/>
      <c r="T56" s="245"/>
      <c r="U56" s="245"/>
      <c r="V56" s="245"/>
      <c r="Y56" s="245"/>
      <c r="Z56" s="245"/>
      <c r="AA56" s="245"/>
      <c r="AB56" s="245"/>
      <c r="AC56" s="248"/>
      <c r="AD56" s="245"/>
      <c r="AE56" s="245"/>
      <c r="AF56" s="245"/>
    </row>
    <row r="57" spans="1:32" s="247" customFormat="1" x14ac:dyDescent="0.2">
      <c r="A57" s="308"/>
      <c r="B57" s="308"/>
      <c r="C57" s="308"/>
      <c r="E57" s="316"/>
      <c r="F57" s="316"/>
      <c r="G57" s="245"/>
      <c r="S57" s="245"/>
      <c r="T57" s="245"/>
      <c r="U57" s="245"/>
      <c r="V57" s="245"/>
      <c r="Y57" s="245"/>
      <c r="Z57" s="245"/>
      <c r="AA57" s="245"/>
      <c r="AB57" s="245"/>
      <c r="AC57" s="248"/>
      <c r="AD57" s="245"/>
      <c r="AE57" s="245"/>
      <c r="AF57" s="245"/>
    </row>
    <row r="58" spans="1:32" s="247" customFormat="1" x14ac:dyDescent="0.2">
      <c r="A58" s="308"/>
      <c r="B58" s="308"/>
      <c r="C58" s="308"/>
      <c r="E58" s="316"/>
      <c r="F58" s="316"/>
      <c r="G58" s="245"/>
      <c r="S58" s="245"/>
      <c r="T58" s="245"/>
      <c r="U58" s="245"/>
      <c r="V58" s="245"/>
      <c r="Y58" s="245"/>
      <c r="Z58" s="245"/>
      <c r="AA58" s="245"/>
      <c r="AB58" s="245"/>
      <c r="AC58" s="248"/>
      <c r="AD58" s="245"/>
      <c r="AE58" s="245"/>
      <c r="AF58" s="245"/>
    </row>
    <row r="59" spans="1:32" s="247" customFormat="1" x14ac:dyDescent="0.2">
      <c r="A59" s="308"/>
      <c r="B59" s="308"/>
      <c r="C59" s="308"/>
      <c r="E59" s="316"/>
      <c r="F59" s="316"/>
      <c r="G59" s="245"/>
      <c r="S59" s="245"/>
      <c r="T59" s="245"/>
      <c r="U59" s="245"/>
      <c r="V59" s="245"/>
      <c r="Y59" s="245"/>
      <c r="Z59" s="245"/>
      <c r="AA59" s="245"/>
      <c r="AB59" s="245"/>
      <c r="AC59" s="248"/>
      <c r="AD59" s="245"/>
      <c r="AE59" s="245"/>
      <c r="AF59" s="245"/>
    </row>
    <row r="60" spans="1:32" s="247" customFormat="1" x14ac:dyDescent="0.2">
      <c r="A60" s="308"/>
      <c r="B60" s="308"/>
      <c r="C60" s="308"/>
      <c r="E60" s="316"/>
      <c r="F60" s="316"/>
      <c r="G60" s="245"/>
      <c r="S60" s="245"/>
      <c r="T60" s="245"/>
      <c r="U60" s="245"/>
      <c r="V60" s="245"/>
      <c r="Y60" s="245"/>
      <c r="Z60" s="245"/>
      <c r="AA60" s="245"/>
      <c r="AB60" s="245"/>
      <c r="AC60" s="248"/>
      <c r="AD60" s="245"/>
      <c r="AE60" s="245"/>
      <c r="AF60" s="245"/>
    </row>
    <row r="61" spans="1:32" s="247" customFormat="1" x14ac:dyDescent="0.2">
      <c r="A61" s="308"/>
      <c r="B61" s="308"/>
      <c r="C61" s="308"/>
      <c r="E61" s="316"/>
      <c r="F61" s="316"/>
      <c r="G61" s="245"/>
      <c r="S61" s="245"/>
      <c r="T61" s="245"/>
      <c r="U61" s="245"/>
      <c r="V61" s="245"/>
      <c r="Y61" s="245"/>
      <c r="Z61" s="245"/>
      <c r="AA61" s="245"/>
      <c r="AB61" s="245"/>
      <c r="AC61" s="248"/>
      <c r="AD61" s="245"/>
      <c r="AE61" s="245"/>
      <c r="AF61" s="245"/>
    </row>
    <row r="62" spans="1:32" s="247" customFormat="1" x14ac:dyDescent="0.2">
      <c r="A62" s="308"/>
      <c r="B62" s="308"/>
      <c r="C62" s="308"/>
      <c r="E62" s="316"/>
      <c r="F62" s="316"/>
      <c r="G62" s="245"/>
      <c r="S62" s="245"/>
      <c r="T62" s="245"/>
      <c r="U62" s="245"/>
      <c r="V62" s="245"/>
      <c r="Y62" s="245"/>
      <c r="Z62" s="245"/>
      <c r="AA62" s="245"/>
      <c r="AB62" s="245"/>
      <c r="AC62" s="248"/>
      <c r="AD62" s="245"/>
      <c r="AE62" s="245"/>
      <c r="AF62" s="245"/>
    </row>
    <row r="63" spans="1:32" s="247" customFormat="1" x14ac:dyDescent="0.2">
      <c r="A63" s="308"/>
      <c r="B63" s="308"/>
      <c r="C63" s="308"/>
      <c r="E63" s="316"/>
      <c r="F63" s="316"/>
      <c r="G63" s="245"/>
      <c r="S63" s="245"/>
      <c r="T63" s="245"/>
      <c r="U63" s="245"/>
      <c r="V63" s="245"/>
      <c r="Y63" s="245"/>
      <c r="Z63" s="245"/>
      <c r="AA63" s="245"/>
      <c r="AB63" s="245"/>
      <c r="AC63" s="248"/>
      <c r="AD63" s="245"/>
      <c r="AE63" s="245"/>
      <c r="AF63" s="245"/>
    </row>
    <row r="64" spans="1:32" s="247" customFormat="1" x14ac:dyDescent="0.2">
      <c r="A64" s="308"/>
      <c r="B64" s="308"/>
      <c r="C64" s="308"/>
      <c r="E64" s="316"/>
      <c r="F64" s="316"/>
      <c r="G64" s="245"/>
      <c r="S64" s="245"/>
      <c r="T64" s="245"/>
      <c r="U64" s="245"/>
      <c r="V64" s="245"/>
      <c r="Y64" s="245"/>
      <c r="Z64" s="245"/>
      <c r="AA64" s="245"/>
      <c r="AB64" s="245"/>
      <c r="AC64" s="248"/>
      <c r="AD64" s="245"/>
      <c r="AE64" s="245"/>
      <c r="AF64" s="245"/>
    </row>
    <row r="65" spans="1:32" s="247" customFormat="1" x14ac:dyDescent="0.2">
      <c r="A65" s="308"/>
      <c r="B65" s="308"/>
      <c r="C65" s="308"/>
      <c r="E65" s="316"/>
      <c r="F65" s="316"/>
      <c r="G65" s="245"/>
      <c r="S65" s="245"/>
      <c r="T65" s="245"/>
      <c r="U65" s="245"/>
      <c r="V65" s="245"/>
      <c r="Y65" s="245"/>
      <c r="Z65" s="245"/>
      <c r="AA65" s="245"/>
      <c r="AB65" s="245"/>
      <c r="AC65" s="248"/>
      <c r="AD65" s="245"/>
      <c r="AE65" s="245"/>
      <c r="AF65" s="245"/>
    </row>
    <row r="66" spans="1:32" s="247" customFormat="1" x14ac:dyDescent="0.2">
      <c r="A66" s="308"/>
      <c r="B66" s="308"/>
      <c r="C66" s="308"/>
      <c r="E66" s="316"/>
      <c r="F66" s="316"/>
      <c r="G66" s="245"/>
      <c r="S66" s="245"/>
      <c r="T66" s="245"/>
      <c r="U66" s="245"/>
      <c r="V66" s="245"/>
      <c r="Y66" s="245"/>
      <c r="Z66" s="245"/>
      <c r="AA66" s="245"/>
      <c r="AB66" s="245"/>
      <c r="AC66" s="248"/>
      <c r="AD66" s="245"/>
      <c r="AE66" s="245"/>
      <c r="AF66" s="245"/>
    </row>
    <row r="67" spans="1:32" s="247" customFormat="1" x14ac:dyDescent="0.2">
      <c r="A67" s="308"/>
      <c r="B67" s="308"/>
      <c r="C67" s="308"/>
      <c r="E67" s="316"/>
      <c r="F67" s="316"/>
      <c r="G67" s="245"/>
      <c r="S67" s="245"/>
      <c r="T67" s="245"/>
      <c r="U67" s="245"/>
      <c r="V67" s="245"/>
      <c r="Y67" s="245"/>
      <c r="Z67" s="245"/>
      <c r="AA67" s="245"/>
      <c r="AB67" s="245"/>
      <c r="AC67" s="248"/>
      <c r="AD67" s="245"/>
      <c r="AE67" s="245"/>
      <c r="AF67" s="245"/>
    </row>
    <row r="68" spans="1:32" s="247" customFormat="1" x14ac:dyDescent="0.2">
      <c r="A68" s="308"/>
      <c r="B68" s="308"/>
      <c r="C68" s="308"/>
      <c r="E68" s="316"/>
      <c r="F68" s="316"/>
      <c r="G68" s="245"/>
      <c r="S68" s="245"/>
      <c r="T68" s="245"/>
      <c r="U68" s="245"/>
      <c r="V68" s="245"/>
      <c r="Y68" s="245"/>
      <c r="Z68" s="245"/>
      <c r="AA68" s="245"/>
      <c r="AB68" s="245"/>
      <c r="AC68" s="248"/>
      <c r="AD68" s="245"/>
      <c r="AE68" s="245"/>
      <c r="AF68" s="245"/>
    </row>
    <row r="69" spans="1:32" s="247" customFormat="1" x14ac:dyDescent="0.2">
      <c r="A69" s="308"/>
      <c r="B69" s="308"/>
      <c r="C69" s="308"/>
      <c r="E69" s="316"/>
      <c r="F69" s="316"/>
      <c r="G69" s="245"/>
      <c r="S69" s="245"/>
      <c r="T69" s="245"/>
      <c r="U69" s="245"/>
      <c r="V69" s="245"/>
      <c r="Y69" s="245"/>
      <c r="Z69" s="245"/>
      <c r="AA69" s="245"/>
      <c r="AB69" s="245"/>
      <c r="AC69" s="248"/>
      <c r="AD69" s="245"/>
      <c r="AE69" s="245"/>
      <c r="AF69" s="245"/>
    </row>
    <row r="70" spans="1:32" s="247" customFormat="1" x14ac:dyDescent="0.2">
      <c r="A70" s="308"/>
      <c r="B70" s="308"/>
      <c r="C70" s="308"/>
      <c r="E70" s="316"/>
      <c r="F70" s="316"/>
      <c r="G70" s="245"/>
      <c r="S70" s="245"/>
      <c r="T70" s="245"/>
      <c r="U70" s="245"/>
      <c r="V70" s="245"/>
      <c r="Y70" s="245"/>
      <c r="Z70" s="245"/>
      <c r="AA70" s="245"/>
      <c r="AB70" s="245"/>
      <c r="AC70" s="248"/>
      <c r="AD70" s="245"/>
      <c r="AE70" s="245"/>
      <c r="AF70" s="245"/>
    </row>
    <row r="71" spans="1:32" s="247" customFormat="1" x14ac:dyDescent="0.2">
      <c r="A71" s="308"/>
      <c r="B71" s="308"/>
      <c r="C71" s="308"/>
      <c r="E71" s="316"/>
      <c r="F71" s="316"/>
      <c r="G71" s="245"/>
      <c r="S71" s="245"/>
      <c r="T71" s="245"/>
      <c r="U71" s="245"/>
      <c r="V71" s="245"/>
      <c r="Y71" s="245"/>
      <c r="Z71" s="245"/>
      <c r="AA71" s="245"/>
      <c r="AB71" s="245"/>
      <c r="AC71" s="248"/>
      <c r="AD71" s="245"/>
      <c r="AE71" s="245"/>
      <c r="AF71" s="245"/>
    </row>
    <row r="72" spans="1:32" s="247" customFormat="1" x14ac:dyDescent="0.2">
      <c r="A72" s="308"/>
      <c r="B72" s="308"/>
      <c r="C72" s="308"/>
      <c r="E72" s="316"/>
      <c r="F72" s="316"/>
      <c r="G72" s="245"/>
      <c r="S72" s="245"/>
      <c r="T72" s="245"/>
      <c r="U72" s="245"/>
      <c r="V72" s="245"/>
      <c r="Y72" s="245"/>
      <c r="Z72" s="245"/>
      <c r="AA72" s="245"/>
      <c r="AB72" s="245"/>
      <c r="AC72" s="248"/>
      <c r="AD72" s="245"/>
      <c r="AE72" s="245"/>
      <c r="AF72" s="245"/>
    </row>
    <row r="73" spans="1:32" s="247" customFormat="1" x14ac:dyDescent="0.2">
      <c r="A73" s="308"/>
      <c r="B73" s="308"/>
      <c r="C73" s="308"/>
      <c r="E73" s="316"/>
      <c r="F73" s="316"/>
      <c r="G73" s="245"/>
      <c r="S73" s="245"/>
      <c r="T73" s="245"/>
      <c r="U73" s="245"/>
      <c r="V73" s="245"/>
      <c r="Y73" s="245"/>
      <c r="Z73" s="245"/>
      <c r="AA73" s="245"/>
      <c r="AB73" s="245"/>
      <c r="AC73" s="248"/>
      <c r="AD73" s="245"/>
      <c r="AE73" s="245"/>
      <c r="AF73" s="245"/>
    </row>
    <row r="74" spans="1:32" s="247" customFormat="1" x14ac:dyDescent="0.2">
      <c r="A74" s="308"/>
      <c r="B74" s="308"/>
      <c r="C74" s="308"/>
      <c r="E74" s="316"/>
      <c r="F74" s="316"/>
      <c r="G74" s="245"/>
      <c r="S74" s="245"/>
      <c r="T74" s="245"/>
      <c r="U74" s="245"/>
      <c r="V74" s="245"/>
      <c r="Y74" s="245"/>
      <c r="Z74" s="245"/>
      <c r="AA74" s="245"/>
      <c r="AB74" s="245"/>
      <c r="AC74" s="248"/>
      <c r="AD74" s="245"/>
      <c r="AE74" s="245"/>
      <c r="AF74" s="245"/>
    </row>
    <row r="75" spans="1:32" s="247" customFormat="1" x14ac:dyDescent="0.2">
      <c r="A75" s="308"/>
      <c r="B75" s="308"/>
      <c r="C75" s="308"/>
      <c r="E75" s="316"/>
      <c r="F75" s="316"/>
      <c r="G75" s="245"/>
      <c r="S75" s="245"/>
      <c r="T75" s="245"/>
      <c r="U75" s="245"/>
      <c r="V75" s="245"/>
      <c r="Y75" s="245"/>
      <c r="Z75" s="245"/>
      <c r="AA75" s="245"/>
      <c r="AB75" s="245"/>
      <c r="AC75" s="248"/>
      <c r="AD75" s="245"/>
      <c r="AE75" s="245"/>
      <c r="AF75" s="245"/>
    </row>
    <row r="76" spans="1:32" s="247" customFormat="1" x14ac:dyDescent="0.2">
      <c r="A76" s="308"/>
      <c r="B76" s="308"/>
      <c r="C76" s="308"/>
      <c r="E76" s="316"/>
      <c r="F76" s="316"/>
      <c r="G76" s="245"/>
      <c r="S76" s="245"/>
      <c r="T76" s="245"/>
      <c r="U76" s="245"/>
      <c r="V76" s="245"/>
      <c r="Y76" s="245"/>
      <c r="Z76" s="245"/>
      <c r="AA76" s="245"/>
      <c r="AB76" s="245"/>
      <c r="AC76" s="248"/>
      <c r="AD76" s="245"/>
      <c r="AE76" s="245"/>
      <c r="AF76" s="245"/>
    </row>
    <row r="77" spans="1:32" s="247" customFormat="1" x14ac:dyDescent="0.2">
      <c r="A77" s="308"/>
      <c r="B77" s="308"/>
      <c r="C77" s="308"/>
      <c r="E77" s="316"/>
      <c r="F77" s="316"/>
      <c r="G77" s="245"/>
      <c r="S77" s="245"/>
      <c r="T77" s="245"/>
      <c r="U77" s="245"/>
      <c r="V77" s="245"/>
      <c r="Y77" s="245"/>
      <c r="Z77" s="245"/>
      <c r="AA77" s="245"/>
      <c r="AB77" s="245"/>
      <c r="AC77" s="248"/>
      <c r="AD77" s="245"/>
      <c r="AE77" s="245"/>
      <c r="AF77" s="245"/>
    </row>
    <row r="78" spans="1:32" s="247" customFormat="1" x14ac:dyDescent="0.2">
      <c r="A78" s="308"/>
      <c r="B78" s="308"/>
      <c r="C78" s="308"/>
      <c r="E78" s="316"/>
      <c r="F78" s="316"/>
      <c r="G78" s="245"/>
      <c r="S78" s="245"/>
      <c r="T78" s="245"/>
      <c r="U78" s="245"/>
      <c r="V78" s="245"/>
      <c r="Y78" s="245"/>
      <c r="Z78" s="245"/>
      <c r="AA78" s="245"/>
      <c r="AB78" s="245"/>
      <c r="AC78" s="248"/>
      <c r="AD78" s="245"/>
      <c r="AE78" s="245"/>
      <c r="AF78" s="245"/>
    </row>
    <row r="79" spans="1:32" s="247" customFormat="1" x14ac:dyDescent="0.2">
      <c r="A79" s="308"/>
      <c r="B79" s="308"/>
      <c r="C79" s="308"/>
      <c r="E79" s="316"/>
      <c r="F79" s="316"/>
      <c r="G79" s="245"/>
      <c r="S79" s="245"/>
      <c r="T79" s="245"/>
      <c r="U79" s="245"/>
      <c r="V79" s="245"/>
      <c r="Y79" s="245"/>
      <c r="Z79" s="245"/>
      <c r="AA79" s="245"/>
      <c r="AB79" s="245"/>
      <c r="AC79" s="248"/>
      <c r="AD79" s="245"/>
      <c r="AE79" s="245"/>
      <c r="AF79" s="245"/>
    </row>
    <row r="80" spans="1:32" s="247" customFormat="1" x14ac:dyDescent="0.2">
      <c r="A80" s="308"/>
      <c r="B80" s="308"/>
      <c r="C80" s="308"/>
      <c r="E80" s="316"/>
      <c r="F80" s="316"/>
      <c r="G80" s="245"/>
      <c r="S80" s="245"/>
      <c r="T80" s="245"/>
      <c r="U80" s="245"/>
      <c r="V80" s="245"/>
      <c r="Y80" s="245"/>
      <c r="Z80" s="245"/>
      <c r="AA80" s="245"/>
      <c r="AB80" s="245"/>
      <c r="AC80" s="248"/>
      <c r="AD80" s="245"/>
      <c r="AE80" s="245"/>
      <c r="AF80" s="245"/>
    </row>
    <row r="81" spans="1:32" s="247" customFormat="1" x14ac:dyDescent="0.2">
      <c r="A81" s="308"/>
      <c r="B81" s="308"/>
      <c r="C81" s="308"/>
      <c r="E81" s="316"/>
      <c r="F81" s="316"/>
      <c r="G81" s="245"/>
      <c r="S81" s="245"/>
      <c r="T81" s="245"/>
      <c r="U81" s="245"/>
      <c r="V81" s="245"/>
      <c r="Y81" s="245"/>
      <c r="Z81" s="245"/>
      <c r="AA81" s="245"/>
      <c r="AB81" s="245"/>
      <c r="AC81" s="248"/>
      <c r="AD81" s="245"/>
      <c r="AE81" s="245"/>
      <c r="AF81" s="245"/>
    </row>
    <row r="82" spans="1:32" s="247" customFormat="1" x14ac:dyDescent="0.2">
      <c r="A82" s="308"/>
      <c r="B82" s="308"/>
      <c r="C82" s="308"/>
      <c r="E82" s="316"/>
      <c r="F82" s="316"/>
      <c r="G82" s="245"/>
      <c r="S82" s="245"/>
      <c r="T82" s="245"/>
      <c r="U82" s="245"/>
      <c r="V82" s="245"/>
      <c r="Y82" s="245"/>
      <c r="Z82" s="245"/>
      <c r="AA82" s="245"/>
      <c r="AB82" s="245"/>
      <c r="AC82" s="248"/>
      <c r="AD82" s="245"/>
      <c r="AE82" s="245"/>
      <c r="AF82" s="245"/>
    </row>
    <row r="83" spans="1:32" s="247" customFormat="1" x14ac:dyDescent="0.2">
      <c r="A83" s="308"/>
      <c r="B83" s="308"/>
      <c r="C83" s="308"/>
      <c r="E83" s="316"/>
      <c r="F83" s="316"/>
      <c r="G83" s="245"/>
      <c r="S83" s="245"/>
      <c r="T83" s="245"/>
      <c r="U83" s="245"/>
      <c r="V83" s="245"/>
      <c r="Y83" s="245"/>
      <c r="Z83" s="245"/>
      <c r="AA83" s="245"/>
      <c r="AB83" s="245"/>
      <c r="AC83" s="248"/>
      <c r="AD83" s="245"/>
      <c r="AE83" s="245"/>
      <c r="AF83" s="245"/>
    </row>
    <row r="84" spans="1:32" s="247" customFormat="1" x14ac:dyDescent="0.2">
      <c r="A84" s="308"/>
      <c r="B84" s="308"/>
      <c r="C84" s="308"/>
      <c r="E84" s="316"/>
      <c r="F84" s="316"/>
      <c r="G84" s="245"/>
      <c r="S84" s="245"/>
      <c r="T84" s="245"/>
      <c r="U84" s="245"/>
      <c r="V84" s="245"/>
      <c r="Y84" s="245"/>
      <c r="Z84" s="245"/>
      <c r="AA84" s="245"/>
      <c r="AB84" s="245"/>
      <c r="AC84" s="248"/>
      <c r="AD84" s="245"/>
      <c r="AE84" s="245"/>
      <c r="AF84" s="245"/>
    </row>
    <row r="85" spans="1:32" s="247" customFormat="1" x14ac:dyDescent="0.2">
      <c r="A85" s="308"/>
      <c r="B85" s="308"/>
      <c r="C85" s="308"/>
      <c r="E85" s="316"/>
      <c r="F85" s="316"/>
      <c r="G85" s="245"/>
      <c r="S85" s="245"/>
      <c r="T85" s="245"/>
      <c r="U85" s="245"/>
      <c r="V85" s="245"/>
      <c r="Y85" s="245"/>
      <c r="Z85" s="245"/>
      <c r="AA85" s="245"/>
      <c r="AB85" s="245"/>
      <c r="AC85" s="248"/>
      <c r="AD85" s="245"/>
      <c r="AE85" s="245"/>
      <c r="AF85" s="245"/>
    </row>
    <row r="86" spans="1:32" s="247" customFormat="1" x14ac:dyDescent="0.2">
      <c r="A86" s="308"/>
      <c r="B86" s="308"/>
      <c r="C86" s="308"/>
      <c r="E86" s="316"/>
      <c r="F86" s="316"/>
      <c r="G86" s="245"/>
      <c r="S86" s="245"/>
      <c r="T86" s="245"/>
      <c r="U86" s="245"/>
      <c r="V86" s="245"/>
      <c r="Y86" s="245"/>
      <c r="Z86" s="245"/>
      <c r="AA86" s="245"/>
      <c r="AB86" s="245"/>
      <c r="AC86" s="248"/>
      <c r="AD86" s="245"/>
      <c r="AE86" s="245"/>
      <c r="AF86" s="245"/>
    </row>
    <row r="87" spans="1:32" s="247" customFormat="1" x14ac:dyDescent="0.2">
      <c r="A87" s="308"/>
      <c r="B87" s="308"/>
      <c r="C87" s="308"/>
      <c r="E87" s="316"/>
      <c r="F87" s="316"/>
      <c r="G87" s="245"/>
      <c r="S87" s="245"/>
      <c r="T87" s="245"/>
      <c r="U87" s="245"/>
      <c r="V87" s="245"/>
      <c r="Y87" s="245"/>
      <c r="Z87" s="245"/>
      <c r="AA87" s="245"/>
      <c r="AB87" s="245"/>
      <c r="AC87" s="248"/>
      <c r="AD87" s="245"/>
      <c r="AE87" s="245"/>
      <c r="AF87" s="245"/>
    </row>
    <row r="88" spans="1:32" s="247" customFormat="1" x14ac:dyDescent="0.2">
      <c r="A88" s="308"/>
      <c r="B88" s="308"/>
      <c r="C88" s="308"/>
      <c r="E88" s="316"/>
      <c r="F88" s="316"/>
      <c r="G88" s="245"/>
      <c r="S88" s="245"/>
      <c r="T88" s="245"/>
      <c r="U88" s="245"/>
      <c r="V88" s="245"/>
      <c r="Y88" s="245"/>
      <c r="Z88" s="245"/>
      <c r="AA88" s="245"/>
      <c r="AB88" s="245"/>
      <c r="AC88" s="248"/>
      <c r="AD88" s="245"/>
      <c r="AE88" s="245"/>
      <c r="AF88" s="245"/>
    </row>
    <row r="89" spans="1:32" s="247" customFormat="1" x14ac:dyDescent="0.2">
      <c r="A89" s="308"/>
      <c r="B89" s="308"/>
      <c r="C89" s="308"/>
      <c r="E89" s="316"/>
      <c r="F89" s="316"/>
      <c r="G89" s="245"/>
      <c r="S89" s="245"/>
      <c r="T89" s="245"/>
      <c r="U89" s="245"/>
      <c r="V89" s="245"/>
      <c r="Y89" s="245"/>
      <c r="Z89" s="245"/>
      <c r="AA89" s="245"/>
      <c r="AB89" s="245"/>
      <c r="AC89" s="248"/>
      <c r="AD89" s="245"/>
      <c r="AE89" s="245"/>
      <c r="AF89" s="245"/>
    </row>
    <row r="90" spans="1:32" s="247" customFormat="1" x14ac:dyDescent="0.2">
      <c r="A90" s="308"/>
      <c r="B90" s="308"/>
      <c r="C90" s="308"/>
      <c r="E90" s="316"/>
      <c r="F90" s="316"/>
      <c r="G90" s="245"/>
      <c r="S90" s="245"/>
      <c r="T90" s="245"/>
      <c r="U90" s="245"/>
      <c r="V90" s="245"/>
      <c r="Y90" s="245"/>
      <c r="Z90" s="245"/>
      <c r="AA90" s="245"/>
      <c r="AB90" s="245"/>
      <c r="AC90" s="248"/>
      <c r="AD90" s="245"/>
      <c r="AE90" s="245"/>
      <c r="AF90" s="245"/>
    </row>
    <row r="91" spans="1:32" s="247" customFormat="1" x14ac:dyDescent="0.2">
      <c r="A91" s="308"/>
      <c r="B91" s="308"/>
      <c r="C91" s="308"/>
      <c r="E91" s="316"/>
      <c r="F91" s="316"/>
      <c r="G91" s="245"/>
      <c r="S91" s="245"/>
      <c r="T91" s="245"/>
      <c r="U91" s="245"/>
      <c r="V91" s="245"/>
      <c r="Y91" s="245"/>
      <c r="Z91" s="245"/>
      <c r="AA91" s="245"/>
      <c r="AB91" s="245"/>
      <c r="AC91" s="248"/>
      <c r="AD91" s="245"/>
      <c r="AE91" s="245"/>
      <c r="AF91" s="245"/>
    </row>
    <row r="92" spans="1:32" s="247" customFormat="1" x14ac:dyDescent="0.2">
      <c r="A92" s="308"/>
      <c r="B92" s="308"/>
      <c r="C92" s="308"/>
      <c r="E92" s="316"/>
      <c r="F92" s="316"/>
      <c r="G92" s="245"/>
      <c r="S92" s="245"/>
      <c r="T92" s="245"/>
      <c r="U92" s="245"/>
      <c r="V92" s="245"/>
      <c r="Y92" s="245"/>
      <c r="Z92" s="245"/>
      <c r="AA92" s="245"/>
      <c r="AB92" s="245"/>
      <c r="AC92" s="248"/>
      <c r="AD92" s="245"/>
      <c r="AE92" s="245"/>
      <c r="AF92" s="245"/>
    </row>
    <row r="93" spans="1:32" s="247" customFormat="1" x14ac:dyDescent="0.2">
      <c r="A93" s="308"/>
      <c r="B93" s="308"/>
      <c r="C93" s="308"/>
      <c r="E93" s="316"/>
      <c r="F93" s="316"/>
      <c r="G93" s="245"/>
      <c r="S93" s="245"/>
      <c r="T93" s="245"/>
      <c r="U93" s="245"/>
      <c r="V93" s="245"/>
      <c r="Y93" s="245"/>
      <c r="Z93" s="245"/>
      <c r="AA93" s="245"/>
      <c r="AB93" s="245"/>
      <c r="AC93" s="248"/>
      <c r="AD93" s="245"/>
      <c r="AE93" s="245"/>
      <c r="AF93" s="245"/>
    </row>
    <row r="94" spans="1:32" s="247" customFormat="1" x14ac:dyDescent="0.2">
      <c r="A94" s="308"/>
      <c r="B94" s="308"/>
      <c r="C94" s="308"/>
      <c r="E94" s="316"/>
      <c r="F94" s="316"/>
      <c r="G94" s="245"/>
      <c r="S94" s="245"/>
      <c r="T94" s="245"/>
      <c r="U94" s="245"/>
      <c r="V94" s="245"/>
      <c r="Y94" s="245"/>
      <c r="Z94" s="245"/>
      <c r="AA94" s="245"/>
      <c r="AB94" s="245"/>
      <c r="AC94" s="248"/>
      <c r="AD94" s="245"/>
      <c r="AE94" s="245"/>
      <c r="AF94" s="245"/>
    </row>
    <row r="95" spans="1:32" s="247" customFormat="1" x14ac:dyDescent="0.2">
      <c r="A95" s="308"/>
      <c r="B95" s="308"/>
      <c r="C95" s="308"/>
      <c r="E95" s="316"/>
      <c r="F95" s="316"/>
      <c r="G95" s="245"/>
      <c r="S95" s="245"/>
      <c r="T95" s="245"/>
      <c r="U95" s="245"/>
      <c r="V95" s="245"/>
      <c r="Y95" s="245"/>
      <c r="Z95" s="245"/>
      <c r="AA95" s="245"/>
      <c r="AB95" s="245"/>
      <c r="AC95" s="248"/>
      <c r="AD95" s="245"/>
      <c r="AE95" s="245"/>
      <c r="AF95" s="245"/>
    </row>
    <row r="96" spans="1:32" s="247" customFormat="1" x14ac:dyDescent="0.2">
      <c r="A96" s="308"/>
      <c r="B96" s="308"/>
      <c r="C96" s="308"/>
      <c r="E96" s="316"/>
      <c r="F96" s="316"/>
      <c r="G96" s="245"/>
      <c r="S96" s="245"/>
      <c r="T96" s="245"/>
      <c r="U96" s="245"/>
      <c r="V96" s="245"/>
      <c r="Y96" s="245"/>
      <c r="Z96" s="245"/>
      <c r="AA96" s="245"/>
      <c r="AB96" s="245"/>
      <c r="AC96" s="248"/>
      <c r="AD96" s="245"/>
      <c r="AE96" s="245"/>
      <c r="AF96" s="245"/>
    </row>
    <row r="97" spans="1:32" s="247" customFormat="1" x14ac:dyDescent="0.2">
      <c r="A97" s="308"/>
      <c r="B97" s="308"/>
      <c r="C97" s="308"/>
      <c r="E97" s="316"/>
      <c r="F97" s="316"/>
      <c r="G97" s="245"/>
      <c r="S97" s="245"/>
      <c r="T97" s="245"/>
      <c r="U97" s="245"/>
      <c r="V97" s="245"/>
      <c r="Y97" s="245"/>
      <c r="Z97" s="245"/>
      <c r="AA97" s="245"/>
      <c r="AB97" s="245"/>
      <c r="AC97" s="248"/>
      <c r="AD97" s="245"/>
      <c r="AE97" s="245"/>
      <c r="AF97" s="245"/>
    </row>
    <row r="98" spans="1:32" s="247" customFormat="1" x14ac:dyDescent="0.2">
      <c r="A98" s="308"/>
      <c r="B98" s="308"/>
      <c r="C98" s="308"/>
      <c r="E98" s="316"/>
      <c r="F98" s="316"/>
      <c r="G98" s="245"/>
      <c r="S98" s="245"/>
      <c r="T98" s="245"/>
      <c r="U98" s="245"/>
      <c r="V98" s="245"/>
      <c r="Y98" s="245"/>
      <c r="Z98" s="245"/>
      <c r="AA98" s="245"/>
      <c r="AB98" s="245"/>
      <c r="AC98" s="248"/>
      <c r="AD98" s="245"/>
      <c r="AE98" s="245"/>
      <c r="AF98" s="245"/>
    </row>
    <row r="99" spans="1:32" s="247" customFormat="1" x14ac:dyDescent="0.2">
      <c r="A99" s="308"/>
      <c r="B99" s="308"/>
      <c r="C99" s="308"/>
      <c r="E99" s="316"/>
      <c r="F99" s="316"/>
      <c r="G99" s="245"/>
      <c r="S99" s="245"/>
      <c r="T99" s="245"/>
      <c r="U99" s="245"/>
      <c r="V99" s="245"/>
      <c r="Y99" s="245"/>
      <c r="Z99" s="245"/>
      <c r="AA99" s="245"/>
      <c r="AB99" s="245"/>
      <c r="AC99" s="248"/>
      <c r="AD99" s="245"/>
      <c r="AE99" s="245"/>
      <c r="AF99" s="245"/>
    </row>
    <row r="100" spans="1:32" s="247" customFormat="1" x14ac:dyDescent="0.2">
      <c r="A100" s="308"/>
      <c r="B100" s="308"/>
      <c r="C100" s="308"/>
      <c r="E100" s="316"/>
      <c r="F100" s="316"/>
      <c r="G100" s="245"/>
      <c r="S100" s="245"/>
      <c r="T100" s="245"/>
      <c r="U100" s="245"/>
      <c r="V100" s="245"/>
      <c r="Y100" s="245"/>
      <c r="Z100" s="245"/>
      <c r="AA100" s="245"/>
      <c r="AB100" s="245"/>
      <c r="AC100" s="248"/>
      <c r="AD100" s="245"/>
      <c r="AE100" s="245"/>
      <c r="AF100" s="245"/>
    </row>
    <row r="101" spans="1:32" s="247" customFormat="1" x14ac:dyDescent="0.2">
      <c r="A101" s="308"/>
      <c r="B101" s="308"/>
      <c r="C101" s="308"/>
      <c r="E101" s="316"/>
      <c r="F101" s="316"/>
      <c r="G101" s="245"/>
      <c r="S101" s="245"/>
      <c r="T101" s="245"/>
      <c r="U101" s="245"/>
      <c r="V101" s="245"/>
      <c r="Y101" s="245"/>
      <c r="Z101" s="245"/>
      <c r="AA101" s="245"/>
      <c r="AB101" s="245"/>
      <c r="AC101" s="248"/>
      <c r="AD101" s="245"/>
      <c r="AE101" s="245"/>
      <c r="AF101" s="245"/>
    </row>
    <row r="102" spans="1:32" s="247" customFormat="1" x14ac:dyDescent="0.2">
      <c r="A102" s="308"/>
      <c r="B102" s="308"/>
      <c r="C102" s="308"/>
      <c r="E102" s="316"/>
      <c r="F102" s="316"/>
      <c r="G102" s="245"/>
      <c r="S102" s="245"/>
      <c r="T102" s="245"/>
      <c r="U102" s="245"/>
      <c r="V102" s="245"/>
      <c r="Y102" s="245"/>
      <c r="Z102" s="245"/>
      <c r="AA102" s="245"/>
      <c r="AB102" s="245"/>
      <c r="AC102" s="248"/>
      <c r="AD102" s="245"/>
      <c r="AE102" s="245"/>
      <c r="AF102" s="245"/>
    </row>
    <row r="103" spans="1:32" s="247" customFormat="1" x14ac:dyDescent="0.2">
      <c r="A103" s="308"/>
      <c r="B103" s="308"/>
      <c r="C103" s="308"/>
      <c r="E103" s="316"/>
      <c r="F103" s="316"/>
      <c r="G103" s="245"/>
      <c r="S103" s="245"/>
      <c r="T103" s="245"/>
      <c r="U103" s="245"/>
      <c r="V103" s="245"/>
      <c r="Y103" s="245"/>
      <c r="Z103" s="245"/>
      <c r="AA103" s="245"/>
      <c r="AB103" s="245"/>
      <c r="AC103" s="248"/>
      <c r="AD103" s="245"/>
      <c r="AE103" s="245"/>
      <c r="AF103" s="245"/>
    </row>
    <row r="104" spans="1:32" s="247" customFormat="1" x14ac:dyDescent="0.2">
      <c r="A104" s="308"/>
      <c r="B104" s="308"/>
      <c r="C104" s="308"/>
      <c r="E104" s="316"/>
      <c r="F104" s="316"/>
      <c r="G104" s="245"/>
      <c r="S104" s="245"/>
      <c r="T104" s="245"/>
      <c r="U104" s="245"/>
      <c r="V104" s="245"/>
      <c r="Y104" s="245"/>
      <c r="Z104" s="245"/>
      <c r="AA104" s="245"/>
      <c r="AB104" s="245"/>
      <c r="AC104" s="248"/>
      <c r="AD104" s="245"/>
      <c r="AE104" s="245"/>
      <c r="AF104" s="245"/>
    </row>
    <row r="105" spans="1:32" s="247" customFormat="1" x14ac:dyDescent="0.2">
      <c r="A105" s="308"/>
      <c r="B105" s="308"/>
      <c r="C105" s="308"/>
      <c r="E105" s="316"/>
      <c r="F105" s="316"/>
      <c r="G105" s="245"/>
      <c r="S105" s="245"/>
      <c r="T105" s="245"/>
      <c r="U105" s="245"/>
      <c r="V105" s="245"/>
      <c r="Y105" s="245"/>
      <c r="Z105" s="245"/>
      <c r="AA105" s="245"/>
      <c r="AB105" s="245"/>
      <c r="AC105" s="248"/>
      <c r="AD105" s="245"/>
      <c r="AE105" s="245"/>
      <c r="AF105" s="245"/>
    </row>
    <row r="106" spans="1:32" s="247" customFormat="1" x14ac:dyDescent="0.2">
      <c r="A106" s="308"/>
      <c r="B106" s="308"/>
      <c r="C106" s="308"/>
      <c r="E106" s="316"/>
      <c r="F106" s="316"/>
      <c r="G106" s="245"/>
      <c r="S106" s="245"/>
      <c r="T106" s="245"/>
      <c r="U106" s="245"/>
      <c r="V106" s="245"/>
      <c r="Y106" s="245"/>
      <c r="Z106" s="245"/>
      <c r="AA106" s="245"/>
      <c r="AB106" s="245"/>
      <c r="AC106" s="248"/>
      <c r="AD106" s="245"/>
      <c r="AE106" s="245"/>
      <c r="AF106" s="245"/>
    </row>
    <row r="107" spans="1:32" s="247" customFormat="1" x14ac:dyDescent="0.2">
      <c r="A107" s="308"/>
      <c r="B107" s="308"/>
      <c r="C107" s="308"/>
      <c r="E107" s="316"/>
      <c r="F107" s="316"/>
      <c r="G107" s="245"/>
      <c r="S107" s="245"/>
      <c r="T107" s="245"/>
      <c r="U107" s="245"/>
      <c r="V107" s="245"/>
      <c r="Y107" s="245"/>
      <c r="Z107" s="245"/>
      <c r="AA107" s="245"/>
      <c r="AB107" s="245"/>
      <c r="AC107" s="248"/>
      <c r="AD107" s="245"/>
      <c r="AE107" s="245"/>
      <c r="AF107" s="245"/>
    </row>
    <row r="108" spans="1:32" s="247" customFormat="1" x14ac:dyDescent="0.2">
      <c r="A108" s="308"/>
      <c r="B108" s="308"/>
      <c r="C108" s="308"/>
      <c r="E108" s="316"/>
      <c r="F108" s="316"/>
      <c r="G108" s="245"/>
      <c r="S108" s="245"/>
      <c r="T108" s="245"/>
      <c r="U108" s="245"/>
      <c r="V108" s="245"/>
      <c r="Y108" s="245"/>
      <c r="Z108" s="245"/>
      <c r="AA108" s="245"/>
      <c r="AB108" s="245"/>
      <c r="AC108" s="248"/>
      <c r="AD108" s="245"/>
      <c r="AE108" s="245"/>
      <c r="AF108" s="245"/>
    </row>
    <row r="109" spans="1:32" s="247" customFormat="1" x14ac:dyDescent="0.2">
      <c r="A109" s="308"/>
      <c r="B109" s="308"/>
      <c r="C109" s="308"/>
      <c r="E109" s="316"/>
      <c r="F109" s="316"/>
      <c r="G109" s="245"/>
      <c r="S109" s="245"/>
      <c r="T109" s="245"/>
      <c r="U109" s="245"/>
      <c r="V109" s="245"/>
      <c r="Y109" s="245"/>
      <c r="Z109" s="245"/>
      <c r="AA109" s="245"/>
      <c r="AB109" s="245"/>
      <c r="AC109" s="248"/>
      <c r="AD109" s="245"/>
      <c r="AE109" s="245"/>
      <c r="AF109" s="245"/>
    </row>
    <row r="110" spans="1:32" s="247" customFormat="1" x14ac:dyDescent="0.2">
      <c r="A110" s="308"/>
      <c r="B110" s="308"/>
      <c r="C110" s="308"/>
      <c r="E110" s="316"/>
      <c r="F110" s="316"/>
      <c r="G110" s="245"/>
      <c r="S110" s="245"/>
      <c r="T110" s="245"/>
      <c r="U110" s="245"/>
      <c r="V110" s="245"/>
      <c r="Y110" s="245"/>
      <c r="Z110" s="245"/>
      <c r="AA110" s="245"/>
      <c r="AB110" s="245"/>
      <c r="AC110" s="248"/>
      <c r="AD110" s="245"/>
      <c r="AE110" s="245"/>
      <c r="AF110" s="245"/>
    </row>
    <row r="111" spans="1:32" s="247" customFormat="1" x14ac:dyDescent="0.2">
      <c r="A111" s="308"/>
      <c r="B111" s="308"/>
      <c r="C111" s="308"/>
      <c r="E111" s="316"/>
      <c r="F111" s="316"/>
      <c r="G111" s="245"/>
      <c r="S111" s="245"/>
      <c r="T111" s="245"/>
      <c r="U111" s="245"/>
      <c r="V111" s="245"/>
      <c r="Y111" s="245"/>
      <c r="Z111" s="245"/>
      <c r="AA111" s="245"/>
      <c r="AB111" s="245"/>
      <c r="AC111" s="248"/>
      <c r="AD111" s="245"/>
      <c r="AE111" s="245"/>
      <c r="AF111" s="245"/>
    </row>
    <row r="112" spans="1:32" s="247" customFormat="1" x14ac:dyDescent="0.2">
      <c r="A112" s="308"/>
      <c r="B112" s="308"/>
      <c r="C112" s="308"/>
      <c r="E112" s="316"/>
      <c r="F112" s="316"/>
      <c r="G112" s="245"/>
      <c r="S112" s="245"/>
      <c r="T112" s="245"/>
      <c r="U112" s="245"/>
      <c r="V112" s="245"/>
      <c r="Y112" s="245"/>
      <c r="Z112" s="245"/>
      <c r="AA112" s="245"/>
      <c r="AB112" s="245"/>
      <c r="AC112" s="248"/>
      <c r="AD112" s="245"/>
      <c r="AE112" s="245"/>
      <c r="AF112" s="245"/>
    </row>
    <row r="113" spans="1:32" s="247" customFormat="1" x14ac:dyDescent="0.2">
      <c r="A113" s="308"/>
      <c r="B113" s="308"/>
      <c r="C113" s="308"/>
      <c r="E113" s="316"/>
      <c r="F113" s="316"/>
      <c r="G113" s="245"/>
      <c r="S113" s="245"/>
      <c r="T113" s="245"/>
      <c r="U113" s="245"/>
      <c r="V113" s="245"/>
      <c r="Y113" s="245"/>
      <c r="Z113" s="245"/>
      <c r="AA113" s="245"/>
      <c r="AB113" s="245"/>
      <c r="AC113" s="248"/>
      <c r="AD113" s="245"/>
      <c r="AE113" s="245"/>
      <c r="AF113" s="245"/>
    </row>
    <row r="114" spans="1:32" s="247" customFormat="1" x14ac:dyDescent="0.2">
      <c r="A114" s="308"/>
      <c r="B114" s="308"/>
      <c r="C114" s="308"/>
      <c r="E114" s="316"/>
      <c r="F114" s="316"/>
      <c r="G114" s="245"/>
      <c r="S114" s="245"/>
      <c r="T114" s="245"/>
      <c r="U114" s="245"/>
      <c r="V114" s="245"/>
      <c r="Y114" s="245"/>
      <c r="Z114" s="245"/>
      <c r="AA114" s="245"/>
      <c r="AB114" s="245"/>
      <c r="AC114" s="248"/>
      <c r="AD114" s="245"/>
      <c r="AE114" s="245"/>
      <c r="AF114" s="245"/>
    </row>
    <row r="115" spans="1:32" s="247" customFormat="1" x14ac:dyDescent="0.2">
      <c r="A115" s="308"/>
      <c r="B115" s="308"/>
      <c r="C115" s="308"/>
      <c r="E115" s="316"/>
      <c r="F115" s="316"/>
      <c r="G115" s="245"/>
      <c r="S115" s="245"/>
      <c r="T115" s="245"/>
      <c r="U115" s="245"/>
      <c r="V115" s="245"/>
      <c r="Y115" s="245"/>
      <c r="Z115" s="245"/>
      <c r="AA115" s="245"/>
      <c r="AB115" s="245"/>
      <c r="AC115" s="248"/>
      <c r="AD115" s="245"/>
      <c r="AE115" s="245"/>
      <c r="AF115" s="245"/>
    </row>
    <row r="116" spans="1:32" s="247" customFormat="1" x14ac:dyDescent="0.2">
      <c r="A116" s="308"/>
      <c r="B116" s="308"/>
      <c r="C116" s="308"/>
      <c r="E116" s="316"/>
      <c r="F116" s="316"/>
      <c r="G116" s="245"/>
      <c r="S116" s="245"/>
      <c r="T116" s="245"/>
      <c r="U116" s="245"/>
      <c r="V116" s="245"/>
      <c r="Y116" s="245"/>
      <c r="Z116" s="245"/>
      <c r="AA116" s="245"/>
      <c r="AB116" s="245"/>
      <c r="AC116" s="248"/>
      <c r="AD116" s="245"/>
      <c r="AE116" s="245"/>
      <c r="AF116" s="245"/>
    </row>
    <row r="117" spans="1:32" s="247" customFormat="1" x14ac:dyDescent="0.2">
      <c r="A117" s="308"/>
      <c r="B117" s="308"/>
      <c r="C117" s="308"/>
      <c r="E117" s="316"/>
      <c r="F117" s="316"/>
      <c r="G117" s="245"/>
      <c r="S117" s="245"/>
      <c r="T117" s="245"/>
      <c r="U117" s="245"/>
      <c r="V117" s="245"/>
      <c r="Y117" s="245"/>
      <c r="Z117" s="245"/>
      <c r="AA117" s="245"/>
      <c r="AB117" s="245"/>
      <c r="AC117" s="248"/>
      <c r="AD117" s="245"/>
      <c r="AE117" s="245"/>
      <c r="AF117" s="245"/>
    </row>
    <row r="118" spans="1:32" s="247" customFormat="1" x14ac:dyDescent="0.2">
      <c r="A118" s="308"/>
      <c r="B118" s="308"/>
      <c r="C118" s="308"/>
      <c r="E118" s="316"/>
      <c r="F118" s="316"/>
      <c r="G118" s="245"/>
      <c r="S118" s="245"/>
      <c r="T118" s="245"/>
      <c r="U118" s="245"/>
      <c r="V118" s="245"/>
      <c r="Y118" s="245"/>
      <c r="Z118" s="245"/>
      <c r="AA118" s="245"/>
      <c r="AB118" s="245"/>
      <c r="AC118" s="248"/>
      <c r="AD118" s="245"/>
      <c r="AE118" s="245"/>
      <c r="AF118" s="245"/>
    </row>
    <row r="119" spans="1:32" s="247" customFormat="1" x14ac:dyDescent="0.2">
      <c r="A119" s="308"/>
      <c r="B119" s="308"/>
      <c r="C119" s="308"/>
      <c r="E119" s="316"/>
      <c r="F119" s="316"/>
      <c r="G119" s="245"/>
      <c r="S119" s="245"/>
      <c r="T119" s="245"/>
      <c r="U119" s="245"/>
      <c r="V119" s="245"/>
      <c r="Y119" s="245"/>
      <c r="Z119" s="245"/>
      <c r="AA119" s="245"/>
      <c r="AB119" s="245"/>
      <c r="AC119" s="248"/>
      <c r="AD119" s="245"/>
      <c r="AE119" s="245"/>
      <c r="AF119" s="245"/>
    </row>
    <row r="120" spans="1:32" s="247" customFormat="1" x14ac:dyDescent="0.2">
      <c r="A120" s="308"/>
      <c r="B120" s="308"/>
      <c r="C120" s="308"/>
      <c r="E120" s="316"/>
      <c r="F120" s="316"/>
      <c r="G120" s="245"/>
      <c r="S120" s="245"/>
      <c r="T120" s="245"/>
      <c r="U120" s="245"/>
      <c r="V120" s="245"/>
      <c r="Y120" s="245"/>
      <c r="Z120" s="245"/>
      <c r="AA120" s="245"/>
      <c r="AB120" s="245"/>
      <c r="AC120" s="248"/>
      <c r="AD120" s="245"/>
      <c r="AE120" s="245"/>
      <c r="AF120" s="245"/>
    </row>
    <row r="121" spans="1:32" s="247" customFormat="1" x14ac:dyDescent="0.2">
      <c r="A121" s="308"/>
      <c r="B121" s="308"/>
      <c r="C121" s="308"/>
      <c r="E121" s="316"/>
      <c r="F121" s="316"/>
      <c r="G121" s="245"/>
      <c r="S121" s="245"/>
      <c r="T121" s="245"/>
      <c r="U121" s="245"/>
      <c r="V121" s="245"/>
      <c r="Y121" s="245"/>
      <c r="Z121" s="245"/>
      <c r="AA121" s="245"/>
      <c r="AB121" s="245"/>
      <c r="AC121" s="248"/>
      <c r="AD121" s="245"/>
      <c r="AE121" s="245"/>
      <c r="AF121" s="245"/>
    </row>
    <row r="122" spans="1:32" s="247" customFormat="1" x14ac:dyDescent="0.2">
      <c r="A122" s="308"/>
      <c r="B122" s="308"/>
      <c r="C122" s="308"/>
      <c r="E122" s="316"/>
      <c r="F122" s="316"/>
      <c r="G122" s="245"/>
      <c r="S122" s="245"/>
      <c r="T122" s="245"/>
      <c r="U122" s="245"/>
      <c r="V122" s="245"/>
      <c r="Y122" s="245"/>
      <c r="Z122" s="245"/>
      <c r="AA122" s="245"/>
      <c r="AB122" s="245"/>
      <c r="AC122" s="248"/>
      <c r="AD122" s="245"/>
      <c r="AE122" s="245"/>
      <c r="AF122" s="245"/>
    </row>
    <row r="123" spans="1:32" s="247" customFormat="1" x14ac:dyDescent="0.2">
      <c r="A123" s="308"/>
      <c r="B123" s="308"/>
      <c r="C123" s="308"/>
      <c r="E123" s="316"/>
      <c r="F123" s="316"/>
      <c r="G123" s="245"/>
      <c r="S123" s="245"/>
      <c r="T123" s="245"/>
      <c r="U123" s="245"/>
      <c r="V123" s="245"/>
      <c r="Y123" s="245"/>
      <c r="Z123" s="245"/>
      <c r="AA123" s="245"/>
      <c r="AB123" s="245"/>
      <c r="AC123" s="248"/>
      <c r="AD123" s="245"/>
      <c r="AE123" s="245"/>
      <c r="AF123" s="245"/>
    </row>
    <row r="124" spans="1:32" s="247" customFormat="1" x14ac:dyDescent="0.2">
      <c r="A124" s="308"/>
      <c r="B124" s="308"/>
      <c r="C124" s="308"/>
      <c r="E124" s="316"/>
      <c r="F124" s="316"/>
      <c r="G124" s="245"/>
      <c r="S124" s="245"/>
      <c r="T124" s="245"/>
      <c r="U124" s="245"/>
      <c r="V124" s="245"/>
      <c r="Y124" s="245"/>
      <c r="Z124" s="245"/>
      <c r="AA124" s="245"/>
      <c r="AB124" s="245"/>
      <c r="AC124" s="248"/>
      <c r="AD124" s="245"/>
      <c r="AE124" s="245"/>
      <c r="AF124" s="245"/>
    </row>
    <row r="125" spans="1:32" s="247" customFormat="1" x14ac:dyDescent="0.2">
      <c r="A125" s="308"/>
      <c r="B125" s="308"/>
      <c r="C125" s="308"/>
      <c r="E125" s="316"/>
      <c r="F125" s="316"/>
      <c r="G125" s="245"/>
      <c r="S125" s="245"/>
      <c r="T125" s="245"/>
      <c r="U125" s="245"/>
      <c r="V125" s="245"/>
      <c r="Y125" s="245"/>
      <c r="Z125" s="245"/>
      <c r="AA125" s="245"/>
      <c r="AB125" s="245"/>
      <c r="AC125" s="248"/>
      <c r="AD125" s="245"/>
      <c r="AE125" s="245"/>
      <c r="AF125" s="245"/>
    </row>
    <row r="126" spans="1:32" s="247" customFormat="1" x14ac:dyDescent="0.2">
      <c r="A126" s="308"/>
      <c r="B126" s="308"/>
      <c r="C126" s="308"/>
      <c r="E126" s="316"/>
      <c r="F126" s="316"/>
      <c r="G126" s="245"/>
      <c r="S126" s="245"/>
      <c r="T126" s="245"/>
      <c r="U126" s="245"/>
      <c r="V126" s="245"/>
      <c r="Y126" s="245"/>
      <c r="Z126" s="245"/>
      <c r="AA126" s="245"/>
      <c r="AB126" s="245"/>
      <c r="AC126" s="248"/>
      <c r="AD126" s="245"/>
      <c r="AE126" s="245"/>
      <c r="AF126" s="245"/>
    </row>
    <row r="127" spans="1:32" s="247" customFormat="1" x14ac:dyDescent="0.2">
      <c r="A127" s="308"/>
      <c r="B127" s="308"/>
      <c r="C127" s="308"/>
      <c r="E127" s="316"/>
      <c r="F127" s="316"/>
      <c r="G127" s="245"/>
      <c r="S127" s="245"/>
      <c r="T127" s="245"/>
      <c r="U127" s="245"/>
      <c r="V127" s="245"/>
      <c r="Y127" s="245"/>
      <c r="Z127" s="245"/>
      <c r="AA127" s="245"/>
      <c r="AB127" s="245"/>
      <c r="AC127" s="248"/>
      <c r="AD127" s="245"/>
      <c r="AE127" s="245"/>
      <c r="AF127" s="245"/>
    </row>
    <row r="128" spans="1:32" s="247" customFormat="1" x14ac:dyDescent="0.2">
      <c r="A128" s="308"/>
      <c r="B128" s="308"/>
      <c r="C128" s="308"/>
      <c r="E128" s="316"/>
      <c r="F128" s="316"/>
      <c r="G128" s="245"/>
      <c r="S128" s="245"/>
      <c r="T128" s="245"/>
      <c r="U128" s="245"/>
      <c r="V128" s="245"/>
      <c r="Y128" s="245"/>
      <c r="Z128" s="245"/>
      <c r="AA128" s="245"/>
      <c r="AB128" s="245"/>
      <c r="AC128" s="248"/>
      <c r="AD128" s="245"/>
      <c r="AE128" s="245"/>
      <c r="AF128" s="245"/>
    </row>
    <row r="129" spans="1:32" s="247" customFormat="1" x14ac:dyDescent="0.2">
      <c r="A129" s="308"/>
      <c r="B129" s="308"/>
      <c r="C129" s="308"/>
      <c r="E129" s="316"/>
      <c r="F129" s="316"/>
      <c r="G129" s="245"/>
      <c r="S129" s="245"/>
      <c r="T129" s="245"/>
      <c r="U129" s="245"/>
      <c r="V129" s="245"/>
      <c r="Y129" s="245"/>
      <c r="Z129" s="245"/>
      <c r="AA129" s="245"/>
      <c r="AB129" s="245"/>
      <c r="AC129" s="248"/>
      <c r="AD129" s="245"/>
      <c r="AE129" s="245"/>
      <c r="AF129" s="245"/>
    </row>
    <row r="130" spans="1:32" s="247" customFormat="1" x14ac:dyDescent="0.2">
      <c r="A130" s="308"/>
      <c r="B130" s="308"/>
      <c r="C130" s="308"/>
      <c r="E130" s="316"/>
      <c r="F130" s="316"/>
      <c r="G130" s="245"/>
      <c r="S130" s="245"/>
      <c r="T130" s="245"/>
      <c r="U130" s="245"/>
      <c r="V130" s="245"/>
      <c r="Y130" s="245"/>
      <c r="Z130" s="245"/>
      <c r="AA130" s="245"/>
      <c r="AB130" s="245"/>
      <c r="AC130" s="248"/>
      <c r="AD130" s="245"/>
      <c r="AE130" s="245"/>
      <c r="AF130" s="245"/>
    </row>
    <row r="131" spans="1:32" s="247" customFormat="1" x14ac:dyDescent="0.2">
      <c r="A131" s="308"/>
      <c r="B131" s="308"/>
      <c r="C131" s="308"/>
      <c r="E131" s="316"/>
      <c r="F131" s="316"/>
      <c r="G131" s="245"/>
      <c r="S131" s="245"/>
      <c r="T131" s="245"/>
      <c r="U131" s="245"/>
      <c r="V131" s="245"/>
      <c r="Y131" s="245"/>
      <c r="Z131" s="245"/>
      <c r="AA131" s="245"/>
      <c r="AB131" s="245"/>
      <c r="AC131" s="248"/>
      <c r="AD131" s="245"/>
      <c r="AE131" s="245"/>
      <c r="AF131" s="245"/>
    </row>
    <row r="132" spans="1:32" s="247" customFormat="1" x14ac:dyDescent="0.2">
      <c r="A132" s="308"/>
      <c r="B132" s="308"/>
      <c r="C132" s="308"/>
      <c r="E132" s="316"/>
      <c r="F132" s="316"/>
      <c r="G132" s="245"/>
      <c r="S132" s="245"/>
      <c r="T132" s="245"/>
      <c r="U132" s="245"/>
      <c r="V132" s="245"/>
      <c r="Y132" s="245"/>
      <c r="Z132" s="245"/>
      <c r="AA132" s="245"/>
      <c r="AB132" s="245"/>
      <c r="AC132" s="248"/>
      <c r="AD132" s="245"/>
      <c r="AE132" s="245"/>
      <c r="AF132" s="245"/>
    </row>
    <row r="133" spans="1:32" s="247" customFormat="1" x14ac:dyDescent="0.2">
      <c r="A133" s="308"/>
      <c r="B133" s="308"/>
      <c r="C133" s="308"/>
      <c r="E133" s="316"/>
      <c r="F133" s="316"/>
      <c r="G133" s="245"/>
      <c r="S133" s="245"/>
      <c r="T133" s="245"/>
      <c r="U133" s="245"/>
      <c r="V133" s="245"/>
      <c r="Y133" s="245"/>
      <c r="Z133" s="245"/>
      <c r="AA133" s="245"/>
      <c r="AB133" s="245"/>
      <c r="AC133" s="248"/>
      <c r="AD133" s="245"/>
      <c r="AE133" s="245"/>
      <c r="AF133" s="245"/>
    </row>
    <row r="134" spans="1:32" s="247" customFormat="1" x14ac:dyDescent="0.2">
      <c r="A134" s="308"/>
      <c r="B134" s="308"/>
      <c r="C134" s="308"/>
      <c r="E134" s="316"/>
      <c r="F134" s="316"/>
      <c r="G134" s="245"/>
      <c r="S134" s="245"/>
      <c r="T134" s="245"/>
      <c r="U134" s="245"/>
      <c r="V134" s="245"/>
      <c r="Y134" s="245"/>
      <c r="Z134" s="245"/>
      <c r="AA134" s="245"/>
      <c r="AB134" s="245"/>
      <c r="AC134" s="248"/>
      <c r="AD134" s="245"/>
      <c r="AE134" s="245"/>
      <c r="AF134" s="245"/>
    </row>
    <row r="135" spans="1:32" s="247" customFormat="1" x14ac:dyDescent="0.2">
      <c r="A135" s="308"/>
      <c r="B135" s="308"/>
      <c r="C135" s="308"/>
      <c r="E135" s="316"/>
      <c r="F135" s="316"/>
      <c r="G135" s="245"/>
      <c r="S135" s="245"/>
      <c r="T135" s="245"/>
      <c r="U135" s="245"/>
      <c r="V135" s="245"/>
      <c r="Y135" s="245"/>
      <c r="Z135" s="245"/>
      <c r="AA135" s="245"/>
      <c r="AB135" s="245"/>
      <c r="AC135" s="248"/>
      <c r="AD135" s="245"/>
      <c r="AE135" s="245"/>
      <c r="AF135" s="245"/>
    </row>
    <row r="136" spans="1:32" s="247" customFormat="1" x14ac:dyDescent="0.2">
      <c r="A136" s="308"/>
      <c r="B136" s="308"/>
      <c r="C136" s="308"/>
      <c r="E136" s="316"/>
      <c r="F136" s="316"/>
      <c r="G136" s="245"/>
      <c r="S136" s="245"/>
      <c r="T136" s="245"/>
      <c r="U136" s="245"/>
      <c r="V136" s="245"/>
      <c r="Y136" s="245"/>
      <c r="Z136" s="245"/>
      <c r="AA136" s="245"/>
      <c r="AB136" s="245"/>
      <c r="AC136" s="248"/>
      <c r="AD136" s="245"/>
      <c r="AE136" s="245"/>
      <c r="AF136" s="245"/>
    </row>
    <row r="137" spans="1:32" s="247" customFormat="1" x14ac:dyDescent="0.2">
      <c r="A137" s="308"/>
      <c r="B137" s="308"/>
      <c r="C137" s="308"/>
      <c r="E137" s="316"/>
      <c r="F137" s="316"/>
      <c r="G137" s="245"/>
      <c r="S137" s="245"/>
      <c r="T137" s="245"/>
      <c r="U137" s="245"/>
      <c r="V137" s="245"/>
      <c r="Y137" s="245"/>
      <c r="Z137" s="245"/>
      <c r="AA137" s="245"/>
      <c r="AB137" s="245"/>
      <c r="AC137" s="248"/>
      <c r="AD137" s="245"/>
      <c r="AE137" s="245"/>
      <c r="AF137" s="245"/>
    </row>
    <row r="138" spans="1:32" s="247" customFormat="1" x14ac:dyDescent="0.2">
      <c r="A138" s="308"/>
      <c r="B138" s="308"/>
      <c r="C138" s="308"/>
      <c r="E138" s="316"/>
      <c r="F138" s="316"/>
      <c r="G138" s="245"/>
      <c r="S138" s="245"/>
      <c r="T138" s="245"/>
      <c r="U138" s="245"/>
      <c r="V138" s="245"/>
      <c r="Y138" s="245"/>
      <c r="Z138" s="245"/>
      <c r="AA138" s="245"/>
      <c r="AB138" s="245"/>
      <c r="AC138" s="248"/>
      <c r="AD138" s="245"/>
      <c r="AE138" s="245"/>
      <c r="AF138" s="245"/>
    </row>
    <row r="139" spans="1:32" s="247" customFormat="1" x14ac:dyDescent="0.2">
      <c r="A139" s="308"/>
      <c r="B139" s="308"/>
      <c r="C139" s="308"/>
      <c r="E139" s="316"/>
      <c r="F139" s="316"/>
      <c r="G139" s="245"/>
      <c r="S139" s="245"/>
      <c r="T139" s="245"/>
      <c r="U139" s="245"/>
      <c r="V139" s="245"/>
      <c r="Y139" s="245"/>
      <c r="Z139" s="245"/>
      <c r="AA139" s="245"/>
      <c r="AB139" s="245"/>
      <c r="AC139" s="248"/>
      <c r="AD139" s="245"/>
      <c r="AE139" s="245"/>
      <c r="AF139" s="245"/>
    </row>
    <row r="140" spans="1:32" s="247" customFormat="1" x14ac:dyDescent="0.2">
      <c r="A140" s="308"/>
      <c r="B140" s="308"/>
      <c r="C140" s="308"/>
      <c r="E140" s="316"/>
      <c r="F140" s="316"/>
      <c r="G140" s="245"/>
      <c r="S140" s="245"/>
      <c r="T140" s="245"/>
      <c r="U140" s="245"/>
      <c r="V140" s="245"/>
      <c r="Y140" s="245"/>
      <c r="Z140" s="245"/>
      <c r="AA140" s="245"/>
      <c r="AB140" s="245"/>
      <c r="AC140" s="248"/>
      <c r="AD140" s="245"/>
      <c r="AE140" s="245"/>
      <c r="AF140" s="245"/>
    </row>
    <row r="141" spans="1:32" s="247" customFormat="1" x14ac:dyDescent="0.2">
      <c r="A141" s="308"/>
      <c r="B141" s="308"/>
      <c r="C141" s="308"/>
      <c r="E141" s="316"/>
      <c r="F141" s="316"/>
      <c r="G141" s="245"/>
      <c r="S141" s="245"/>
      <c r="T141" s="245"/>
      <c r="U141" s="245"/>
      <c r="V141" s="245"/>
      <c r="Y141" s="245"/>
      <c r="Z141" s="245"/>
      <c r="AA141" s="245"/>
      <c r="AB141" s="245"/>
      <c r="AC141" s="248"/>
      <c r="AD141" s="245"/>
      <c r="AE141" s="245"/>
      <c r="AF141" s="245"/>
    </row>
    <row r="142" spans="1:32" s="247" customFormat="1" x14ac:dyDescent="0.2">
      <c r="A142" s="308"/>
      <c r="B142" s="308"/>
      <c r="C142" s="308"/>
      <c r="E142" s="316"/>
      <c r="F142" s="316"/>
      <c r="G142" s="245"/>
      <c r="S142" s="245"/>
      <c r="T142" s="245"/>
      <c r="U142" s="245"/>
      <c r="V142" s="245"/>
      <c r="Y142" s="245"/>
      <c r="Z142" s="245"/>
      <c r="AA142" s="245"/>
      <c r="AB142" s="245"/>
      <c r="AC142" s="248"/>
      <c r="AD142" s="245"/>
      <c r="AE142" s="245"/>
      <c r="AF142" s="245"/>
    </row>
    <row r="143" spans="1:32" s="247" customFormat="1" x14ac:dyDescent="0.2">
      <c r="A143" s="308"/>
      <c r="B143" s="308"/>
      <c r="C143" s="308"/>
      <c r="E143" s="316"/>
      <c r="F143" s="316"/>
      <c r="G143" s="245"/>
      <c r="S143" s="245"/>
      <c r="T143" s="245"/>
      <c r="U143" s="245"/>
      <c r="V143" s="245"/>
      <c r="Y143" s="245"/>
      <c r="Z143" s="245"/>
      <c r="AA143" s="245"/>
      <c r="AB143" s="245"/>
      <c r="AC143" s="248"/>
      <c r="AD143" s="245"/>
      <c r="AE143" s="245"/>
      <c r="AF143" s="245"/>
    </row>
    <row r="144" spans="1:32" s="247" customFormat="1" x14ac:dyDescent="0.2">
      <c r="A144" s="308"/>
      <c r="B144" s="308"/>
      <c r="C144" s="308"/>
      <c r="E144" s="316"/>
      <c r="F144" s="316"/>
      <c r="G144" s="245"/>
      <c r="S144" s="245"/>
      <c r="T144" s="245"/>
      <c r="U144" s="245"/>
      <c r="V144" s="245"/>
      <c r="Y144" s="245"/>
      <c r="Z144" s="245"/>
      <c r="AA144" s="245"/>
      <c r="AB144" s="245"/>
      <c r="AC144" s="248"/>
      <c r="AD144" s="245"/>
      <c r="AE144" s="245"/>
      <c r="AF144" s="245"/>
    </row>
    <row r="145" spans="1:32" s="247" customFormat="1" x14ac:dyDescent="0.2">
      <c r="A145" s="308"/>
      <c r="B145" s="308"/>
      <c r="C145" s="308"/>
      <c r="E145" s="316"/>
      <c r="F145" s="316"/>
      <c r="G145" s="245"/>
      <c r="S145" s="245"/>
      <c r="T145" s="245"/>
      <c r="U145" s="245"/>
      <c r="V145" s="245"/>
      <c r="Y145" s="245"/>
      <c r="Z145" s="245"/>
      <c r="AA145" s="245"/>
      <c r="AB145" s="245"/>
      <c r="AC145" s="248"/>
      <c r="AD145" s="245"/>
      <c r="AE145" s="245"/>
      <c r="AF145" s="245"/>
    </row>
    <row r="146" spans="1:32" s="247" customFormat="1" x14ac:dyDescent="0.2">
      <c r="A146" s="308"/>
      <c r="B146" s="308"/>
      <c r="C146" s="308"/>
      <c r="E146" s="316"/>
      <c r="F146" s="316"/>
      <c r="G146" s="245"/>
      <c r="S146" s="245"/>
      <c r="T146" s="245"/>
      <c r="U146" s="245"/>
      <c r="V146" s="245"/>
      <c r="Y146" s="245"/>
      <c r="Z146" s="245"/>
      <c r="AA146" s="245"/>
      <c r="AB146" s="245"/>
      <c r="AC146" s="248"/>
      <c r="AD146" s="245"/>
      <c r="AE146" s="245"/>
      <c r="AF146" s="245"/>
    </row>
    <row r="147" spans="1:32" s="247" customFormat="1" x14ac:dyDescent="0.2">
      <c r="A147" s="308"/>
      <c r="B147" s="308"/>
      <c r="C147" s="308"/>
      <c r="E147" s="316"/>
      <c r="F147" s="316"/>
      <c r="G147" s="245"/>
      <c r="S147" s="245"/>
      <c r="T147" s="245"/>
      <c r="U147" s="245"/>
      <c r="V147" s="245"/>
      <c r="Y147" s="245"/>
      <c r="Z147" s="245"/>
      <c r="AA147" s="245"/>
      <c r="AB147" s="245"/>
      <c r="AC147" s="248"/>
      <c r="AD147" s="245"/>
      <c r="AE147" s="245"/>
      <c r="AF147" s="245"/>
    </row>
    <row r="148" spans="1:32" s="247" customFormat="1" x14ac:dyDescent="0.2">
      <c r="A148" s="308"/>
      <c r="B148" s="308"/>
      <c r="C148" s="308"/>
      <c r="E148" s="316"/>
      <c r="F148" s="316"/>
      <c r="G148" s="245"/>
      <c r="S148" s="245"/>
      <c r="T148" s="245"/>
      <c r="U148" s="245"/>
      <c r="V148" s="245"/>
      <c r="Y148" s="245"/>
      <c r="Z148" s="245"/>
      <c r="AA148" s="245"/>
      <c r="AB148" s="245"/>
      <c r="AC148" s="248"/>
      <c r="AD148" s="245"/>
      <c r="AE148" s="245"/>
      <c r="AF148" s="245"/>
    </row>
    <row r="149" spans="1:32" s="247" customFormat="1" x14ac:dyDescent="0.2">
      <c r="A149" s="308"/>
      <c r="B149" s="308"/>
      <c r="C149" s="308"/>
      <c r="E149" s="316"/>
      <c r="F149" s="316"/>
      <c r="G149" s="245"/>
      <c r="S149" s="245"/>
      <c r="T149" s="245"/>
      <c r="U149" s="245"/>
      <c r="V149" s="245"/>
      <c r="Y149" s="245"/>
      <c r="Z149" s="245"/>
      <c r="AA149" s="245"/>
      <c r="AB149" s="245"/>
      <c r="AC149" s="248"/>
      <c r="AD149" s="245"/>
      <c r="AE149" s="245"/>
      <c r="AF149" s="245"/>
    </row>
    <row r="150" spans="1:32" s="247" customFormat="1" x14ac:dyDescent="0.2">
      <c r="A150" s="308"/>
      <c r="B150" s="308"/>
      <c r="C150" s="308"/>
      <c r="E150" s="316"/>
      <c r="F150" s="316"/>
      <c r="G150" s="245"/>
      <c r="S150" s="245"/>
      <c r="T150" s="245"/>
      <c r="U150" s="245"/>
      <c r="V150" s="245"/>
      <c r="Y150" s="245"/>
      <c r="Z150" s="245"/>
      <c r="AA150" s="245"/>
      <c r="AB150" s="245"/>
      <c r="AC150" s="248"/>
      <c r="AD150" s="245"/>
      <c r="AE150" s="245"/>
      <c r="AF150" s="245"/>
    </row>
    <row r="151" spans="1:32" s="247" customFormat="1" x14ac:dyDescent="0.2">
      <c r="A151" s="308"/>
      <c r="B151" s="308"/>
      <c r="C151" s="308"/>
      <c r="E151" s="316"/>
      <c r="F151" s="316"/>
      <c r="G151" s="245"/>
      <c r="S151" s="245"/>
      <c r="T151" s="245"/>
      <c r="U151" s="245"/>
      <c r="V151" s="245"/>
      <c r="Y151" s="245"/>
      <c r="Z151" s="245"/>
      <c r="AA151" s="245"/>
      <c r="AB151" s="245"/>
      <c r="AC151" s="248"/>
      <c r="AD151" s="245"/>
      <c r="AE151" s="245"/>
      <c r="AF151" s="245"/>
    </row>
    <row r="152" spans="1:32" s="247" customFormat="1" x14ac:dyDescent="0.2">
      <c r="A152" s="308"/>
      <c r="B152" s="308"/>
      <c r="C152" s="308"/>
      <c r="E152" s="316"/>
      <c r="F152" s="316"/>
      <c r="G152" s="245"/>
      <c r="S152" s="245"/>
      <c r="T152" s="245"/>
      <c r="U152" s="245"/>
      <c r="V152" s="245"/>
      <c r="Y152" s="245"/>
      <c r="Z152" s="245"/>
      <c r="AA152" s="245"/>
      <c r="AB152" s="245"/>
      <c r="AC152" s="248"/>
      <c r="AD152" s="245"/>
      <c r="AE152" s="245"/>
      <c r="AF152" s="245"/>
    </row>
    <row r="153" spans="1:32" s="247" customFormat="1" x14ac:dyDescent="0.2">
      <c r="A153" s="308"/>
      <c r="B153" s="308"/>
      <c r="C153" s="308"/>
      <c r="E153" s="316"/>
      <c r="F153" s="316"/>
      <c r="G153" s="245"/>
      <c r="S153" s="245"/>
      <c r="T153" s="245"/>
      <c r="U153" s="245"/>
      <c r="V153" s="245"/>
      <c r="Y153" s="245"/>
      <c r="Z153" s="245"/>
      <c r="AA153" s="245"/>
      <c r="AB153" s="245"/>
      <c r="AC153" s="248"/>
      <c r="AD153" s="245"/>
      <c r="AE153" s="245"/>
      <c r="AF153" s="245"/>
    </row>
    <row r="154" spans="1:32" s="247" customFormat="1" x14ac:dyDescent="0.2">
      <c r="A154" s="308"/>
      <c r="B154" s="308"/>
      <c r="C154" s="308"/>
      <c r="E154" s="316"/>
      <c r="F154" s="316"/>
      <c r="G154" s="245"/>
      <c r="S154" s="245"/>
      <c r="T154" s="245"/>
      <c r="U154" s="245"/>
      <c r="V154" s="245"/>
      <c r="Y154" s="245"/>
      <c r="Z154" s="245"/>
      <c r="AA154" s="245"/>
      <c r="AB154" s="245"/>
      <c r="AC154" s="248"/>
      <c r="AD154" s="245"/>
      <c r="AE154" s="245"/>
      <c r="AF154" s="245"/>
    </row>
    <row r="155" spans="1:32" s="247" customFormat="1" x14ac:dyDescent="0.2">
      <c r="A155" s="308"/>
      <c r="B155" s="308"/>
      <c r="C155" s="308"/>
      <c r="E155" s="316"/>
      <c r="F155" s="316"/>
      <c r="G155" s="245"/>
      <c r="S155" s="245"/>
      <c r="T155" s="245"/>
      <c r="U155" s="245"/>
      <c r="V155" s="245"/>
      <c r="Y155" s="245"/>
      <c r="Z155" s="245"/>
      <c r="AA155" s="245"/>
      <c r="AB155" s="245"/>
      <c r="AC155" s="248"/>
      <c r="AD155" s="245"/>
      <c r="AE155" s="245"/>
      <c r="AF155" s="245"/>
    </row>
    <row r="156" spans="1:32" s="247" customFormat="1" x14ac:dyDescent="0.2">
      <c r="A156" s="308"/>
      <c r="B156" s="308"/>
      <c r="C156" s="308"/>
      <c r="E156" s="316"/>
      <c r="F156" s="316"/>
      <c r="G156" s="245"/>
      <c r="S156" s="245"/>
      <c r="T156" s="245"/>
      <c r="U156" s="245"/>
      <c r="V156" s="245"/>
      <c r="Y156" s="245"/>
      <c r="Z156" s="245"/>
      <c r="AA156" s="245"/>
      <c r="AB156" s="245"/>
      <c r="AC156" s="248"/>
      <c r="AD156" s="245"/>
      <c r="AE156" s="245"/>
      <c r="AF156" s="245"/>
    </row>
    <row r="157" spans="1:32" s="247" customFormat="1" x14ac:dyDescent="0.2">
      <c r="A157" s="308"/>
      <c r="B157" s="308"/>
      <c r="C157" s="308"/>
      <c r="E157" s="316"/>
      <c r="F157" s="316"/>
      <c r="G157" s="245"/>
      <c r="S157" s="245"/>
      <c r="T157" s="245"/>
      <c r="U157" s="245"/>
      <c r="V157" s="245"/>
      <c r="Y157" s="245"/>
      <c r="Z157" s="245"/>
      <c r="AA157" s="245"/>
      <c r="AB157" s="245"/>
      <c r="AC157" s="248"/>
      <c r="AD157" s="245"/>
      <c r="AE157" s="245"/>
      <c r="AF157" s="245"/>
    </row>
    <row r="158" spans="1:32" s="247" customFormat="1" x14ac:dyDescent="0.2">
      <c r="A158" s="308"/>
      <c r="B158" s="308"/>
      <c r="C158" s="308"/>
      <c r="E158" s="316"/>
      <c r="F158" s="316"/>
      <c r="G158" s="245"/>
      <c r="S158" s="245"/>
      <c r="T158" s="245"/>
      <c r="U158" s="245"/>
      <c r="V158" s="245"/>
      <c r="Y158" s="245"/>
      <c r="Z158" s="245"/>
      <c r="AA158" s="245"/>
      <c r="AB158" s="245"/>
      <c r="AC158" s="248"/>
      <c r="AD158" s="245"/>
      <c r="AE158" s="245"/>
      <c r="AF158" s="245"/>
    </row>
    <row r="159" spans="1:32" s="247" customFormat="1" x14ac:dyDescent="0.2">
      <c r="A159" s="308"/>
      <c r="B159" s="308"/>
      <c r="C159" s="308"/>
      <c r="E159" s="316"/>
      <c r="F159" s="316"/>
      <c r="G159" s="245"/>
      <c r="S159" s="245"/>
      <c r="T159" s="245"/>
      <c r="U159" s="245"/>
      <c r="V159" s="245"/>
      <c r="Y159" s="245"/>
      <c r="Z159" s="245"/>
      <c r="AA159" s="245"/>
      <c r="AB159" s="245"/>
      <c r="AC159" s="248"/>
      <c r="AD159" s="245"/>
      <c r="AE159" s="245"/>
      <c r="AF159" s="245"/>
    </row>
    <row r="160" spans="1:32" s="247" customFormat="1" x14ac:dyDescent="0.2">
      <c r="A160" s="308"/>
      <c r="B160" s="308"/>
      <c r="C160" s="308"/>
      <c r="E160" s="316"/>
      <c r="F160" s="316"/>
      <c r="G160" s="245"/>
      <c r="S160" s="245"/>
      <c r="T160" s="245"/>
      <c r="U160" s="245"/>
      <c r="V160" s="245"/>
      <c r="Y160" s="245"/>
      <c r="Z160" s="245"/>
      <c r="AA160" s="245"/>
      <c r="AB160" s="245"/>
      <c r="AC160" s="248"/>
      <c r="AD160" s="245"/>
      <c r="AE160" s="245"/>
      <c r="AF160" s="245"/>
    </row>
    <row r="161" spans="1:32" s="247" customFormat="1" x14ac:dyDescent="0.2">
      <c r="A161" s="308"/>
      <c r="B161" s="308"/>
      <c r="C161" s="308"/>
      <c r="E161" s="316"/>
      <c r="F161" s="316"/>
      <c r="G161" s="245"/>
      <c r="S161" s="245"/>
      <c r="T161" s="245"/>
      <c r="U161" s="245"/>
      <c r="V161" s="245"/>
      <c r="Y161" s="245"/>
      <c r="Z161" s="245"/>
      <c r="AA161" s="245"/>
      <c r="AB161" s="245"/>
      <c r="AC161" s="248"/>
      <c r="AD161" s="245"/>
      <c r="AE161" s="245"/>
      <c r="AF161" s="245"/>
    </row>
    <row r="162" spans="1:32" s="247" customFormat="1" x14ac:dyDescent="0.2">
      <c r="A162" s="308"/>
      <c r="B162" s="308"/>
      <c r="C162" s="308"/>
      <c r="E162" s="316"/>
      <c r="F162" s="316"/>
      <c r="G162" s="245"/>
      <c r="S162" s="245"/>
      <c r="T162" s="245"/>
      <c r="U162" s="245"/>
      <c r="V162" s="245"/>
      <c r="Y162" s="245"/>
      <c r="Z162" s="245"/>
      <c r="AA162" s="245"/>
      <c r="AB162" s="245"/>
      <c r="AC162" s="248"/>
      <c r="AD162" s="245"/>
      <c r="AE162" s="245"/>
      <c r="AF162" s="245"/>
    </row>
    <row r="163" spans="1:32" s="247" customFormat="1" x14ac:dyDescent="0.2">
      <c r="A163" s="308"/>
      <c r="B163" s="308"/>
      <c r="C163" s="308"/>
      <c r="E163" s="316"/>
      <c r="F163" s="316"/>
      <c r="G163" s="245"/>
      <c r="S163" s="245"/>
      <c r="T163" s="245"/>
      <c r="U163" s="245"/>
      <c r="V163" s="245"/>
      <c r="Y163" s="245"/>
      <c r="Z163" s="245"/>
      <c r="AA163" s="245"/>
      <c r="AB163" s="245"/>
      <c r="AC163" s="248"/>
      <c r="AD163" s="245"/>
      <c r="AE163" s="245"/>
      <c r="AF163" s="245"/>
    </row>
    <row r="164" spans="1:32" s="247" customFormat="1" x14ac:dyDescent="0.2">
      <c r="A164" s="308"/>
      <c r="B164" s="308"/>
      <c r="C164" s="308"/>
      <c r="E164" s="316"/>
      <c r="F164" s="316"/>
      <c r="G164" s="245"/>
      <c r="S164" s="245"/>
      <c r="T164" s="245"/>
      <c r="U164" s="245"/>
      <c r="V164" s="245"/>
      <c r="Y164" s="245"/>
      <c r="Z164" s="245"/>
      <c r="AA164" s="245"/>
      <c r="AB164" s="245"/>
      <c r="AC164" s="248"/>
      <c r="AD164" s="245"/>
      <c r="AE164" s="245"/>
      <c r="AF164" s="245"/>
    </row>
    <row r="165" spans="1:32" s="247" customFormat="1" x14ac:dyDescent="0.2">
      <c r="A165" s="308"/>
      <c r="B165" s="308"/>
      <c r="C165" s="308"/>
      <c r="E165" s="316"/>
      <c r="F165" s="316"/>
      <c r="G165" s="245"/>
      <c r="S165" s="245"/>
      <c r="T165" s="245"/>
      <c r="U165" s="245"/>
      <c r="V165" s="245"/>
      <c r="Y165" s="245"/>
      <c r="Z165" s="245"/>
      <c r="AA165" s="245"/>
      <c r="AB165" s="245"/>
      <c r="AC165" s="248"/>
      <c r="AD165" s="245"/>
      <c r="AE165" s="245"/>
      <c r="AF165" s="245"/>
    </row>
    <row r="166" spans="1:32" s="247" customFormat="1" x14ac:dyDescent="0.2">
      <c r="A166" s="308"/>
      <c r="B166" s="308"/>
      <c r="C166" s="308"/>
      <c r="E166" s="316"/>
      <c r="F166" s="316"/>
      <c r="G166" s="245"/>
      <c r="S166" s="245"/>
      <c r="T166" s="245"/>
      <c r="U166" s="245"/>
      <c r="V166" s="245"/>
      <c r="Y166" s="245"/>
      <c r="Z166" s="245"/>
      <c r="AA166" s="245"/>
      <c r="AB166" s="245"/>
      <c r="AC166" s="248"/>
      <c r="AD166" s="245"/>
      <c r="AE166" s="245"/>
      <c r="AF166" s="245"/>
    </row>
    <row r="167" spans="1:32" s="247" customFormat="1" x14ac:dyDescent="0.2">
      <c r="A167" s="308"/>
      <c r="B167" s="308"/>
      <c r="C167" s="308"/>
      <c r="E167" s="316"/>
      <c r="F167" s="316"/>
      <c r="G167" s="245"/>
      <c r="S167" s="245"/>
      <c r="T167" s="245"/>
      <c r="U167" s="245"/>
      <c r="V167" s="245"/>
      <c r="Y167" s="245"/>
      <c r="Z167" s="245"/>
      <c r="AA167" s="245"/>
      <c r="AB167" s="245"/>
      <c r="AC167" s="248"/>
      <c r="AD167" s="245"/>
      <c r="AE167" s="245"/>
      <c r="AF167" s="245"/>
    </row>
    <row r="168" spans="1:32" s="247" customFormat="1" x14ac:dyDescent="0.2">
      <c r="A168" s="308"/>
      <c r="B168" s="308"/>
      <c r="C168" s="308"/>
      <c r="E168" s="316"/>
      <c r="F168" s="316"/>
      <c r="G168" s="245"/>
      <c r="S168" s="245"/>
      <c r="T168" s="245"/>
      <c r="U168" s="245"/>
      <c r="V168" s="245"/>
      <c r="Y168" s="245"/>
      <c r="Z168" s="245"/>
      <c r="AA168" s="245"/>
      <c r="AB168" s="245"/>
      <c r="AC168" s="248"/>
      <c r="AD168" s="245"/>
      <c r="AE168" s="245"/>
      <c r="AF168" s="245"/>
    </row>
    <row r="169" spans="1:32" s="247" customFormat="1" x14ac:dyDescent="0.2">
      <c r="A169" s="308"/>
      <c r="B169" s="308"/>
      <c r="C169" s="308"/>
      <c r="E169" s="316"/>
      <c r="F169" s="316"/>
      <c r="G169" s="245"/>
      <c r="S169" s="245"/>
      <c r="T169" s="245"/>
      <c r="U169" s="245"/>
      <c r="V169" s="245"/>
      <c r="Y169" s="245"/>
      <c r="Z169" s="245"/>
      <c r="AA169" s="245"/>
      <c r="AB169" s="245"/>
      <c r="AC169" s="248"/>
      <c r="AD169" s="245"/>
      <c r="AE169" s="245"/>
      <c r="AF169" s="245"/>
    </row>
    <row r="170" spans="1:32" s="247" customFormat="1" x14ac:dyDescent="0.2">
      <c r="A170" s="308"/>
      <c r="B170" s="308"/>
      <c r="C170" s="308"/>
      <c r="E170" s="316"/>
      <c r="F170" s="316"/>
      <c r="G170" s="245"/>
      <c r="S170" s="245"/>
      <c r="T170" s="245"/>
      <c r="U170" s="245"/>
      <c r="V170" s="245"/>
      <c r="Y170" s="245"/>
      <c r="Z170" s="245"/>
      <c r="AA170" s="245"/>
      <c r="AB170" s="245"/>
      <c r="AC170" s="248"/>
      <c r="AD170" s="245"/>
      <c r="AE170" s="245"/>
      <c r="AF170" s="245"/>
    </row>
    <row r="171" spans="1:32" s="247" customFormat="1" x14ac:dyDescent="0.2">
      <c r="A171" s="308"/>
      <c r="B171" s="308"/>
      <c r="C171" s="308"/>
      <c r="E171" s="316"/>
      <c r="F171" s="316"/>
      <c r="G171" s="245"/>
      <c r="S171" s="245"/>
      <c r="T171" s="245"/>
      <c r="U171" s="245"/>
      <c r="V171" s="245"/>
      <c r="Y171" s="245"/>
      <c r="Z171" s="245"/>
      <c r="AA171" s="245"/>
      <c r="AB171" s="245"/>
      <c r="AC171" s="248"/>
      <c r="AD171" s="245"/>
      <c r="AE171" s="245"/>
      <c r="AF171" s="245"/>
    </row>
    <row r="172" spans="1:32" s="247" customFormat="1" x14ac:dyDescent="0.2">
      <c r="A172" s="308"/>
      <c r="B172" s="308"/>
      <c r="C172" s="308"/>
      <c r="E172" s="316"/>
      <c r="F172" s="316"/>
      <c r="G172" s="245"/>
      <c r="S172" s="245"/>
      <c r="T172" s="245"/>
      <c r="U172" s="245"/>
      <c r="V172" s="245"/>
      <c r="Y172" s="245"/>
      <c r="Z172" s="245"/>
      <c r="AA172" s="245"/>
      <c r="AB172" s="245"/>
      <c r="AC172" s="248"/>
      <c r="AD172" s="245"/>
      <c r="AE172" s="245"/>
      <c r="AF172" s="245"/>
    </row>
    <row r="173" spans="1:32" s="247" customFormat="1" x14ac:dyDescent="0.2">
      <c r="A173" s="308"/>
      <c r="B173" s="308"/>
      <c r="C173" s="308"/>
      <c r="E173" s="316"/>
      <c r="F173" s="316"/>
      <c r="G173" s="245"/>
      <c r="S173" s="245"/>
      <c r="T173" s="245"/>
      <c r="U173" s="245"/>
      <c r="V173" s="245"/>
      <c r="Y173" s="245"/>
      <c r="Z173" s="245"/>
      <c r="AA173" s="245"/>
      <c r="AB173" s="245"/>
      <c r="AC173" s="248"/>
      <c r="AD173" s="245"/>
      <c r="AE173" s="245"/>
      <c r="AF173" s="245"/>
    </row>
    <row r="174" spans="1:32" s="247" customFormat="1" x14ac:dyDescent="0.2">
      <c r="A174" s="308"/>
      <c r="B174" s="308"/>
      <c r="C174" s="308"/>
      <c r="E174" s="316"/>
      <c r="F174" s="316"/>
      <c r="G174" s="245"/>
      <c r="S174" s="245"/>
      <c r="T174" s="245"/>
      <c r="U174" s="245"/>
      <c r="V174" s="245"/>
      <c r="Y174" s="245"/>
      <c r="Z174" s="245"/>
      <c r="AA174" s="245"/>
      <c r="AB174" s="245"/>
      <c r="AC174" s="248"/>
      <c r="AD174" s="245"/>
      <c r="AE174" s="245"/>
      <c r="AF174" s="245"/>
    </row>
    <row r="175" spans="1:32" s="247" customFormat="1" x14ac:dyDescent="0.2">
      <c r="A175" s="308"/>
      <c r="B175" s="308"/>
      <c r="C175" s="308"/>
      <c r="E175" s="316"/>
      <c r="F175" s="316"/>
      <c r="G175" s="245"/>
      <c r="S175" s="245"/>
      <c r="T175" s="245"/>
      <c r="U175" s="245"/>
      <c r="V175" s="245"/>
      <c r="Y175" s="245"/>
      <c r="Z175" s="245"/>
      <c r="AA175" s="245"/>
      <c r="AB175" s="245"/>
      <c r="AC175" s="248"/>
      <c r="AD175" s="245"/>
      <c r="AE175" s="245"/>
      <c r="AF175" s="245"/>
    </row>
    <row r="176" spans="1:32" s="247" customFormat="1" x14ac:dyDescent="0.2">
      <c r="A176" s="308"/>
      <c r="B176" s="308"/>
      <c r="C176" s="308"/>
      <c r="E176" s="316"/>
      <c r="F176" s="316"/>
      <c r="G176" s="245"/>
      <c r="S176" s="245"/>
      <c r="T176" s="245"/>
      <c r="U176" s="245"/>
      <c r="V176" s="245"/>
      <c r="Y176" s="245"/>
      <c r="Z176" s="245"/>
      <c r="AA176" s="245"/>
      <c r="AB176" s="245"/>
      <c r="AC176" s="248"/>
      <c r="AD176" s="245"/>
      <c r="AE176" s="245"/>
      <c r="AF176" s="245"/>
    </row>
    <row r="177" spans="1:32" s="247" customFormat="1" x14ac:dyDescent="0.2">
      <c r="A177" s="308"/>
      <c r="B177" s="308"/>
      <c r="C177" s="308"/>
      <c r="E177" s="316"/>
      <c r="F177" s="316"/>
      <c r="G177" s="245"/>
      <c r="S177" s="245"/>
      <c r="T177" s="245"/>
      <c r="U177" s="245"/>
      <c r="V177" s="245"/>
      <c r="Y177" s="245"/>
      <c r="Z177" s="245"/>
      <c r="AA177" s="245"/>
      <c r="AB177" s="245"/>
      <c r="AC177" s="248"/>
      <c r="AD177" s="245"/>
      <c r="AE177" s="245"/>
      <c r="AF177" s="245"/>
    </row>
    <row r="178" spans="1:32" s="247" customFormat="1" x14ac:dyDescent="0.2">
      <c r="A178" s="308"/>
      <c r="B178" s="308"/>
      <c r="C178" s="308"/>
      <c r="E178" s="316"/>
      <c r="F178" s="316"/>
      <c r="G178" s="245"/>
      <c r="S178" s="245"/>
      <c r="T178" s="245"/>
      <c r="U178" s="245"/>
      <c r="V178" s="245"/>
      <c r="Y178" s="245"/>
      <c r="Z178" s="245"/>
      <c r="AA178" s="245"/>
      <c r="AB178" s="245"/>
      <c r="AC178" s="248"/>
      <c r="AD178" s="245"/>
      <c r="AE178" s="245"/>
      <c r="AF178" s="245"/>
    </row>
    <row r="179" spans="1:32" s="247" customFormat="1" x14ac:dyDescent="0.2">
      <c r="A179" s="308"/>
      <c r="B179" s="308"/>
      <c r="C179" s="308"/>
      <c r="E179" s="316"/>
      <c r="F179" s="316"/>
      <c r="G179" s="245"/>
      <c r="S179" s="245"/>
      <c r="T179" s="245"/>
      <c r="U179" s="245"/>
      <c r="V179" s="245"/>
      <c r="Y179" s="245"/>
      <c r="Z179" s="245"/>
      <c r="AA179" s="245"/>
      <c r="AB179" s="245"/>
      <c r="AC179" s="248"/>
      <c r="AD179" s="245"/>
      <c r="AE179" s="245"/>
      <c r="AF179" s="245"/>
    </row>
    <row r="180" spans="1:32" s="247" customFormat="1" x14ac:dyDescent="0.2">
      <c r="A180" s="308"/>
      <c r="B180" s="308"/>
      <c r="C180" s="308"/>
      <c r="E180" s="316"/>
      <c r="F180" s="316"/>
      <c r="G180" s="245"/>
      <c r="S180" s="245"/>
      <c r="T180" s="245"/>
      <c r="U180" s="245"/>
      <c r="V180" s="245"/>
      <c r="Y180" s="245"/>
      <c r="Z180" s="245"/>
      <c r="AA180" s="245"/>
      <c r="AB180" s="245"/>
      <c r="AC180" s="248"/>
      <c r="AD180" s="245"/>
      <c r="AE180" s="245"/>
      <c r="AF180" s="245"/>
    </row>
    <row r="181" spans="1:32" s="247" customFormat="1" x14ac:dyDescent="0.2">
      <c r="A181" s="308"/>
      <c r="B181" s="308"/>
      <c r="C181" s="308"/>
      <c r="E181" s="316"/>
      <c r="F181" s="316"/>
      <c r="G181" s="245"/>
      <c r="S181" s="245"/>
      <c r="T181" s="245"/>
      <c r="U181" s="245"/>
      <c r="V181" s="245"/>
      <c r="Y181" s="245"/>
      <c r="Z181" s="245"/>
      <c r="AA181" s="245"/>
      <c r="AB181" s="245"/>
      <c r="AC181" s="248"/>
      <c r="AD181" s="245"/>
      <c r="AE181" s="245"/>
      <c r="AF181" s="245"/>
    </row>
    <row r="182" spans="1:32" s="247" customFormat="1" x14ac:dyDescent="0.2">
      <c r="A182" s="308"/>
      <c r="B182" s="308"/>
      <c r="C182" s="308"/>
      <c r="E182" s="316"/>
      <c r="F182" s="316"/>
      <c r="G182" s="245"/>
      <c r="S182" s="245"/>
      <c r="T182" s="245"/>
      <c r="U182" s="245"/>
      <c r="V182" s="245"/>
      <c r="Y182" s="245"/>
      <c r="Z182" s="245"/>
      <c r="AA182" s="245"/>
      <c r="AB182" s="245"/>
      <c r="AC182" s="248"/>
      <c r="AD182" s="245"/>
      <c r="AE182" s="245"/>
      <c r="AF182" s="245"/>
    </row>
    <row r="183" spans="1:32" s="247" customFormat="1" x14ac:dyDescent="0.2">
      <c r="A183" s="308"/>
      <c r="B183" s="308"/>
      <c r="C183" s="308"/>
      <c r="E183" s="316"/>
      <c r="F183" s="316"/>
      <c r="G183" s="245"/>
      <c r="S183" s="245"/>
      <c r="T183" s="245"/>
      <c r="U183" s="245"/>
      <c r="V183" s="245"/>
      <c r="Y183" s="245"/>
      <c r="Z183" s="245"/>
      <c r="AA183" s="245"/>
      <c r="AB183" s="245"/>
      <c r="AC183" s="248"/>
      <c r="AD183" s="245"/>
      <c r="AE183" s="245"/>
      <c r="AF183" s="245"/>
    </row>
    <row r="184" spans="1:32" s="247" customFormat="1" x14ac:dyDescent="0.2">
      <c r="A184" s="308"/>
      <c r="B184" s="308"/>
      <c r="C184" s="308"/>
      <c r="E184" s="316"/>
      <c r="F184" s="316"/>
      <c r="G184" s="245"/>
      <c r="S184" s="245"/>
      <c r="T184" s="245"/>
      <c r="U184" s="245"/>
      <c r="V184" s="245"/>
      <c r="Y184" s="245"/>
      <c r="Z184" s="245"/>
      <c r="AA184" s="245"/>
      <c r="AB184" s="245"/>
      <c r="AC184" s="248"/>
      <c r="AD184" s="245"/>
      <c r="AE184" s="245"/>
      <c r="AF184" s="245"/>
    </row>
    <row r="185" spans="1:32" s="247" customFormat="1" x14ac:dyDescent="0.2">
      <c r="A185" s="308"/>
      <c r="B185" s="308"/>
      <c r="C185" s="308"/>
      <c r="E185" s="316"/>
      <c r="F185" s="316"/>
      <c r="G185" s="245"/>
      <c r="S185" s="245"/>
      <c r="T185" s="245"/>
      <c r="U185" s="245"/>
      <c r="V185" s="245"/>
      <c r="Y185" s="245"/>
      <c r="Z185" s="245"/>
      <c r="AA185" s="245"/>
      <c r="AB185" s="245"/>
      <c r="AC185" s="248"/>
      <c r="AD185" s="245"/>
      <c r="AE185" s="245"/>
      <c r="AF185" s="245"/>
    </row>
  </sheetData>
  <sheetProtection formatColumns="0" formatRows="0" sort="0" autoFilter="0"/>
  <autoFilter ref="A9:AF24"/>
  <mergeCells count="8">
    <mergeCell ref="H7:W7"/>
    <mergeCell ref="Y8:AC8"/>
    <mergeCell ref="D1:E1"/>
    <mergeCell ref="H1:J1"/>
    <mergeCell ref="D2:E2"/>
    <mergeCell ref="H2:J2"/>
    <mergeCell ref="D3:E3"/>
    <mergeCell ref="H3:J3"/>
  </mergeCells>
  <conditionalFormatting sqref="T10:T24 V10:V24">
    <cfRule type="cellIs" dxfId="38" priority="31" stopIfTrue="1" operator="notEqual">
      <formula>0</formula>
    </cfRule>
    <cfRule type="cellIs" dxfId="37" priority="32" stopIfTrue="1" operator="equal">
      <formula>0</formula>
    </cfRule>
  </conditionalFormatting>
  <conditionalFormatting sqref="Q10:Q24">
    <cfRule type="cellIs" dxfId="36" priority="33" stopIfTrue="1" operator="notEqual">
      <formula>0</formula>
    </cfRule>
  </conditionalFormatting>
  <conditionalFormatting sqref="S10:S24">
    <cfRule type="cellIs" dxfId="35" priority="34" stopIfTrue="1" operator="notEqual">
      <formula>0</formula>
    </cfRule>
  </conditionalFormatting>
  <conditionalFormatting sqref="U10:U24">
    <cfRule type="cellIs" dxfId="34" priority="35" stopIfTrue="1" operator="greaterThan">
      <formula>0</formula>
    </cfRule>
  </conditionalFormatting>
  <conditionalFormatting sqref="M10:M12 O10:P24 L13:M24 R10:R24">
    <cfRule type="cellIs" dxfId="33" priority="36" stopIfTrue="1" operator="equal">
      <formula>0</formula>
    </cfRule>
    <cfRule type="cellIs" dxfId="32" priority="37" stopIfTrue="1" operator="greaterThan">
      <formula>0</formula>
    </cfRule>
  </conditionalFormatting>
  <conditionalFormatting sqref="A10:A23 F11:F12 E19:E23 A24:G24 N10:N24">
    <cfRule type="cellIs" dxfId="31" priority="38" stopIfTrue="1" operator="notEqual">
      <formula>0</formula>
    </cfRule>
  </conditionalFormatting>
  <conditionalFormatting sqref="H24:K24">
    <cfRule type="cellIs" dxfId="30" priority="39" stopIfTrue="1" operator="notEqual">
      <formula>0</formula>
    </cfRule>
  </conditionalFormatting>
  <conditionalFormatting sqref="B11:B16">
    <cfRule type="cellIs" dxfId="29" priority="30" stopIfTrue="1" operator="notEqual">
      <formula>0</formula>
    </cfRule>
  </conditionalFormatting>
  <conditionalFormatting sqref="B17:B23">
    <cfRule type="cellIs" dxfId="28" priority="29" stopIfTrue="1" operator="notEqual">
      <formula>0</formula>
    </cfRule>
  </conditionalFormatting>
  <conditionalFormatting sqref="B10:G10 E11:E15 C11:C23">
    <cfRule type="cellIs" dxfId="27" priority="28" stopIfTrue="1" operator="notEqual">
      <formula>0</formula>
    </cfRule>
  </conditionalFormatting>
  <conditionalFormatting sqref="H13:K13">
    <cfRule type="cellIs" dxfId="26" priority="21" stopIfTrue="1" operator="notEqual">
      <formula>0</formula>
    </cfRule>
  </conditionalFormatting>
  <conditionalFormatting sqref="L10:L12">
    <cfRule type="cellIs" dxfId="25" priority="25" stopIfTrue="1" operator="equal">
      <formula>0</formula>
    </cfRule>
    <cfRule type="cellIs" dxfId="24" priority="26" stopIfTrue="1" operator="greaterThan">
      <formula>0</formula>
    </cfRule>
  </conditionalFormatting>
  <conditionalFormatting sqref="H10:K12">
    <cfRule type="cellIs" dxfId="23" priority="27" stopIfTrue="1" operator="notEqual">
      <formula>0</formula>
    </cfRule>
  </conditionalFormatting>
  <conditionalFormatting sqref="D11:D14">
    <cfRule type="cellIs" dxfId="22" priority="24" stopIfTrue="1" operator="notEqual">
      <formula>0</formula>
    </cfRule>
  </conditionalFormatting>
  <conditionalFormatting sqref="G11:G14">
    <cfRule type="cellIs" dxfId="21" priority="23" stopIfTrue="1" operator="notEqual">
      <formula>0</formula>
    </cfRule>
  </conditionalFormatting>
  <conditionalFormatting sqref="F13:F14">
    <cfRule type="cellIs" dxfId="20" priority="22" stopIfTrue="1" operator="notEqual">
      <formula>0</formula>
    </cfRule>
  </conditionalFormatting>
  <conditionalFormatting sqref="H14:K15">
    <cfRule type="cellIs" dxfId="19" priority="20" stopIfTrue="1" operator="notEqual">
      <formula>0</formula>
    </cfRule>
  </conditionalFormatting>
  <conditionalFormatting sqref="D15">
    <cfRule type="cellIs" dxfId="18" priority="19" stopIfTrue="1" operator="notEqual">
      <formula>0</formula>
    </cfRule>
  </conditionalFormatting>
  <conditionalFormatting sqref="F15">
    <cfRule type="cellIs" dxfId="17" priority="18" stopIfTrue="1" operator="notEqual">
      <formula>0</formula>
    </cfRule>
  </conditionalFormatting>
  <conditionalFormatting sqref="G15">
    <cfRule type="cellIs" dxfId="16" priority="17" stopIfTrue="1" operator="notEqual">
      <formula>0</formula>
    </cfRule>
  </conditionalFormatting>
  <conditionalFormatting sqref="D16">
    <cfRule type="cellIs" dxfId="15" priority="16" stopIfTrue="1" operator="notEqual">
      <formula>0</formula>
    </cfRule>
  </conditionalFormatting>
  <conditionalFormatting sqref="E16">
    <cfRule type="cellIs" dxfId="14" priority="15" stopIfTrue="1" operator="notEqual">
      <formula>0</formula>
    </cfRule>
  </conditionalFormatting>
  <conditionalFormatting sqref="F16">
    <cfRule type="cellIs" dxfId="13" priority="14" stopIfTrue="1" operator="notEqual">
      <formula>0</formula>
    </cfRule>
  </conditionalFormatting>
  <conditionalFormatting sqref="G16">
    <cfRule type="cellIs" dxfId="12" priority="13" stopIfTrue="1" operator="notEqual">
      <formula>0</formula>
    </cfRule>
  </conditionalFormatting>
  <conditionalFormatting sqref="H16:K17">
    <cfRule type="cellIs" dxfId="11" priority="12" stopIfTrue="1" operator="notEqual">
      <formula>0</formula>
    </cfRule>
  </conditionalFormatting>
  <conditionalFormatting sqref="E17:E18">
    <cfRule type="cellIs" dxfId="10" priority="10" stopIfTrue="1" operator="notEqual">
      <formula>0</formula>
    </cfRule>
  </conditionalFormatting>
  <conditionalFormatting sqref="H18:K23">
    <cfRule type="cellIs" dxfId="9" priority="11" stopIfTrue="1" operator="notEqual">
      <formula>0</formula>
    </cfRule>
  </conditionalFormatting>
  <conditionalFormatting sqref="F17:F20">
    <cfRule type="cellIs" dxfId="8" priority="9" stopIfTrue="1" operator="notEqual">
      <formula>0</formula>
    </cfRule>
  </conditionalFormatting>
  <conditionalFormatting sqref="D17">
    <cfRule type="cellIs" dxfId="7" priority="8" stopIfTrue="1" operator="notEqual">
      <formula>0</formula>
    </cfRule>
  </conditionalFormatting>
  <conditionalFormatting sqref="D18:D20">
    <cfRule type="cellIs" dxfId="6" priority="7" stopIfTrue="1" operator="notEqual">
      <formula>0</formula>
    </cfRule>
  </conditionalFormatting>
  <conditionalFormatting sqref="D21:D22">
    <cfRule type="cellIs" dxfId="5" priority="6" stopIfTrue="1" operator="notEqual">
      <formula>0</formula>
    </cfRule>
  </conditionalFormatting>
  <conditionalFormatting sqref="F21:F22">
    <cfRule type="cellIs" dxfId="4" priority="5" stopIfTrue="1" operator="notEqual">
      <formula>0</formula>
    </cfRule>
  </conditionalFormatting>
  <conditionalFormatting sqref="D23">
    <cfRule type="cellIs" dxfId="3" priority="4" stopIfTrue="1" operator="notEqual">
      <formula>0</formula>
    </cfRule>
  </conditionalFormatting>
  <conditionalFormatting sqref="G18:G23">
    <cfRule type="cellIs" dxfId="2" priority="3" stopIfTrue="1" operator="notEqual">
      <formula>0</formula>
    </cfRule>
  </conditionalFormatting>
  <conditionalFormatting sqref="F23">
    <cfRule type="cellIs" dxfId="1" priority="2" stopIfTrue="1" operator="notEqual">
      <formula>0</formula>
    </cfRule>
  </conditionalFormatting>
  <conditionalFormatting sqref="G17">
    <cfRule type="cellIs" dxfId="0" priority="1" stopIfTrue="1" operator="notEqual">
      <formula>0</formula>
    </cfRule>
  </conditionalFormatting>
  <printOptions horizontalCentered="1"/>
  <pageMargins left="0.17" right="0.13" top="0.36" bottom="0.5" header="0.15" footer="0.21"/>
  <pageSetup paperSize="9" scale="83" fitToHeight="10" orientation="landscape" r:id="rId1"/>
  <headerFooter alignWithMargins="0">
    <oddHeader>&amp;L&amp;"Tahoma,Corsivo"Comune di Banchette&amp;CAll.1 Scheda degli obiettivi validati</oddHeader>
    <oddFooter>&amp;C&amp;P di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Schema Generale</vt:lpstr>
      <vt:lpstr>Organizzazione</vt:lpstr>
      <vt:lpstr>Caratteristiche</vt:lpstr>
      <vt:lpstr>Economico Patrimoniale</vt:lpstr>
      <vt:lpstr>Missione programma processo</vt:lpstr>
      <vt:lpstr>OBIETTIVI</vt:lpstr>
      <vt:lpstr>Caratteristiche!Area_stampa</vt:lpstr>
      <vt:lpstr>'Economico Patrimoniale'!Area_stampa</vt:lpstr>
      <vt:lpstr>OBIETTIVI!Area_stampa</vt:lpstr>
      <vt:lpstr>Organizzazione!Area_stampa</vt:lpstr>
      <vt:lpstr>'Schema Generale'!Area_stampa</vt:lpstr>
      <vt:lpstr>OBIETTIVI!Titoli_stampa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RAVINALE</dc:creator>
  <cp:lastModifiedBy>Tecla</cp:lastModifiedBy>
  <cp:lastPrinted>2016-11-21T12:08:55Z</cp:lastPrinted>
  <dcterms:created xsi:type="dcterms:W3CDTF">2006-09-16T00:00:00Z</dcterms:created>
  <dcterms:modified xsi:type="dcterms:W3CDTF">2017-04-12T07:43:38Z</dcterms:modified>
</cp:coreProperties>
</file>